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3"/>
  <workbookPr showInkAnnotation="0"/>
  <mc:AlternateContent xmlns:mc="http://schemas.openxmlformats.org/markup-compatibility/2006">
    <mc:Choice Requires="x15">
      <x15ac:absPath xmlns:x15ac="http://schemas.microsoft.com/office/spreadsheetml/2010/11/ac" url="/var/mobile/Containers/Data/Application/D789F115-E15F-4AD7-9FD4-3623830B02BC/Library/Caches/SideLoading/"/>
    </mc:Choice>
  </mc:AlternateContent>
  <xr:revisionPtr revIDLastSave="0" documentId="8_{9C3C5A35-EB94-4944-854E-57FBD5F16DE2}" xr6:coauthVersionLast="26" xr6:coauthVersionMax="26" xr10:uidLastSave="{00000000-0000-0000-0000-000000000000}"/>
  <bookViews>
    <workbookView xWindow="0" yWindow="40" windowWidth="15960" windowHeight="18080" activeTab="1" xr2:uid="{00000000-000D-0000-FFFF-FFFF00000000}"/>
  </bookViews>
  <sheets>
    <sheet name="Poule" sheetId="1" r:id="rId1"/>
    <sheet name="Finale" sheetId="2" r:id="rId2"/>
    <sheet name="GROEP-1" sheetId="3" r:id="rId3"/>
    <sheet name="GROEP-2" sheetId="4" r:id="rId4"/>
  </sheets>
  <calcPr calcId="171026"/>
</workbook>
</file>

<file path=xl/calcChain.xml><?xml version="1.0" encoding="utf-8"?>
<calcChain xmlns="http://schemas.openxmlformats.org/spreadsheetml/2006/main">
  <c r="I6" i="1" l="1"/>
  <c r="J6" i="1"/>
  <c r="I7" i="1"/>
  <c r="J7" i="1"/>
  <c r="I8" i="1"/>
  <c r="J8" i="1"/>
  <c r="I9" i="1"/>
  <c r="J9" i="1"/>
  <c r="I10" i="1"/>
  <c r="J10" i="1"/>
  <c r="A6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O6" i="1"/>
  <c r="A7" i="1"/>
  <c r="A8" i="1"/>
  <c r="A9" i="1"/>
  <c r="A10" i="1"/>
  <c r="L7" i="2"/>
  <c r="A9" i="3"/>
  <c r="A8" i="3"/>
  <c r="A7" i="3"/>
  <c r="A6" i="3"/>
  <c r="A5" i="3"/>
  <c r="Y19" i="1"/>
  <c r="Y20" i="1"/>
  <c r="Y21" i="1"/>
  <c r="Y22" i="1"/>
  <c r="Y23" i="1"/>
  <c r="AA19" i="1"/>
  <c r="AA20" i="1"/>
  <c r="AA21" i="1"/>
  <c r="AA22" i="1"/>
  <c r="AA23" i="1"/>
  <c r="K6" i="1"/>
  <c r="L6" i="1"/>
  <c r="K7" i="1"/>
  <c r="L7" i="1"/>
  <c r="K8" i="1"/>
  <c r="L8" i="1"/>
  <c r="K9" i="1"/>
  <c r="L9" i="1"/>
  <c r="K10" i="1"/>
  <c r="L10" i="1"/>
  <c r="AX19" i="1"/>
  <c r="AX20" i="1"/>
  <c r="AX21" i="1"/>
  <c r="AX22" i="1"/>
  <c r="AX23" i="1"/>
  <c r="AZ19" i="1"/>
  <c r="AZ20" i="1"/>
  <c r="AZ21" i="1"/>
  <c r="AZ22" i="1"/>
  <c r="AZ23" i="1"/>
  <c r="Z6" i="1"/>
  <c r="AA6" i="1"/>
  <c r="Z7" i="1"/>
  <c r="AA7" i="1"/>
  <c r="Z8" i="1"/>
  <c r="AA8" i="1"/>
  <c r="Z9" i="1"/>
  <c r="AA9" i="1"/>
  <c r="Z10" i="1"/>
  <c r="AA10" i="1"/>
  <c r="AF13" i="1"/>
  <c r="AF14" i="1"/>
  <c r="AF15" i="1"/>
  <c r="AF16" i="1"/>
  <c r="AF17" i="1"/>
  <c r="AF19" i="1"/>
  <c r="AF20" i="1"/>
  <c r="AF21" i="1"/>
  <c r="AF22" i="1"/>
  <c r="AF23" i="1"/>
  <c r="AM13" i="1"/>
  <c r="AM14" i="1"/>
  <c r="AM15" i="1"/>
  <c r="AM16" i="1"/>
  <c r="AM17" i="1"/>
  <c r="AM19" i="1"/>
  <c r="AM20" i="1"/>
  <c r="AM21" i="1"/>
  <c r="AM22" i="1"/>
  <c r="AM23" i="1"/>
  <c r="AC10" i="1"/>
  <c r="L26" i="4"/>
  <c r="G26" i="4"/>
  <c r="F26" i="4"/>
  <c r="B26" i="4"/>
  <c r="AC9" i="1"/>
  <c r="L25" i="4"/>
  <c r="G25" i="4"/>
  <c r="F25" i="4"/>
  <c r="B25" i="4"/>
  <c r="AC8" i="1"/>
  <c r="L24" i="4"/>
  <c r="G24" i="4"/>
  <c r="F24" i="4"/>
  <c r="B24" i="4"/>
  <c r="AC7" i="1"/>
  <c r="L23" i="4"/>
  <c r="G23" i="4"/>
  <c r="F23" i="4"/>
  <c r="B23" i="4"/>
  <c r="AC6" i="1"/>
  <c r="L22" i="4"/>
  <c r="G22" i="4"/>
  <c r="F22" i="4"/>
  <c r="B22" i="4"/>
  <c r="L19" i="4"/>
  <c r="K19" i="4"/>
  <c r="J19" i="4"/>
  <c r="I19" i="4"/>
  <c r="H19" i="4"/>
  <c r="G19" i="4"/>
  <c r="F19" i="4"/>
  <c r="B19" i="4"/>
  <c r="A19" i="4"/>
  <c r="L15" i="4"/>
  <c r="J15" i="4"/>
  <c r="H15" i="4"/>
  <c r="G15" i="4"/>
  <c r="F15" i="4"/>
  <c r="E15" i="4"/>
  <c r="D15" i="4"/>
  <c r="C15" i="4"/>
  <c r="L14" i="4"/>
  <c r="J14" i="4"/>
  <c r="H14" i="4"/>
  <c r="G14" i="4"/>
  <c r="F14" i="4"/>
  <c r="E14" i="4"/>
  <c r="D14" i="4"/>
  <c r="C14" i="4"/>
  <c r="L13" i="4"/>
  <c r="J13" i="4"/>
  <c r="H13" i="4"/>
  <c r="G13" i="4"/>
  <c r="F13" i="4"/>
  <c r="E13" i="4"/>
  <c r="D13" i="4"/>
  <c r="C13" i="4"/>
  <c r="L12" i="4"/>
  <c r="J12" i="4"/>
  <c r="H12" i="4"/>
  <c r="G12" i="4"/>
  <c r="F12" i="4"/>
  <c r="E12" i="4"/>
  <c r="D12" i="4"/>
  <c r="C12" i="4"/>
  <c r="L11" i="4"/>
  <c r="J11" i="4"/>
  <c r="H11" i="4"/>
  <c r="G11" i="4"/>
  <c r="F11" i="4"/>
  <c r="E11" i="4"/>
  <c r="D11" i="4"/>
  <c r="C11" i="4"/>
  <c r="AZ17" i="1"/>
  <c r="L9" i="4"/>
  <c r="AX17" i="1"/>
  <c r="J9" i="4"/>
  <c r="H9" i="4"/>
  <c r="G9" i="4"/>
  <c r="F9" i="4"/>
  <c r="E9" i="4"/>
  <c r="D9" i="4"/>
  <c r="C9" i="4"/>
  <c r="A9" i="4"/>
  <c r="AZ16" i="1"/>
  <c r="L8" i="4"/>
  <c r="AX16" i="1"/>
  <c r="J8" i="4"/>
  <c r="H8" i="4"/>
  <c r="G8" i="4"/>
  <c r="F8" i="4"/>
  <c r="E8" i="4"/>
  <c r="D8" i="4"/>
  <c r="C8" i="4"/>
  <c r="A8" i="4"/>
  <c r="AZ15" i="1"/>
  <c r="L7" i="4"/>
  <c r="AX15" i="1"/>
  <c r="J7" i="4"/>
  <c r="H7" i="4"/>
  <c r="G7" i="4"/>
  <c r="F7" i="4"/>
  <c r="E7" i="4"/>
  <c r="D7" i="4"/>
  <c r="C7" i="4"/>
  <c r="A7" i="4"/>
  <c r="AZ14" i="1"/>
  <c r="L6" i="4"/>
  <c r="AX14" i="1"/>
  <c r="J6" i="4"/>
  <c r="H6" i="4"/>
  <c r="G6" i="4"/>
  <c r="F6" i="4"/>
  <c r="E6" i="4"/>
  <c r="D6" i="4"/>
  <c r="C6" i="4"/>
  <c r="A6" i="4"/>
  <c r="AZ13" i="1"/>
  <c r="L5" i="4"/>
  <c r="AX13" i="1"/>
  <c r="J5" i="4"/>
  <c r="H5" i="4"/>
  <c r="G5" i="4"/>
  <c r="F5" i="4"/>
  <c r="E5" i="4"/>
  <c r="D5" i="4"/>
  <c r="C5" i="4"/>
  <c r="A5" i="4"/>
  <c r="J4" i="4"/>
  <c r="F4" i="4"/>
  <c r="C4" i="4"/>
  <c r="A4" i="4"/>
  <c r="G13" i="1"/>
  <c r="G14" i="1"/>
  <c r="G15" i="1"/>
  <c r="G16" i="1"/>
  <c r="G17" i="1"/>
  <c r="G19" i="1"/>
  <c r="G20" i="1"/>
  <c r="G21" i="1"/>
  <c r="G22" i="1"/>
  <c r="G23" i="1"/>
  <c r="N13" i="1"/>
  <c r="N14" i="1"/>
  <c r="N15" i="1"/>
  <c r="N16" i="1"/>
  <c r="N17" i="1"/>
  <c r="N19" i="1"/>
  <c r="N20" i="1"/>
  <c r="N21" i="1"/>
  <c r="N22" i="1"/>
  <c r="N23" i="1"/>
  <c r="N10" i="1"/>
  <c r="N25" i="3"/>
  <c r="I25" i="3"/>
  <c r="H25" i="3"/>
  <c r="B25" i="3"/>
  <c r="N9" i="1"/>
  <c r="N24" i="3"/>
  <c r="I24" i="3"/>
  <c r="H24" i="3"/>
  <c r="B24" i="3"/>
  <c r="N8" i="1"/>
  <c r="N23" i="3"/>
  <c r="I23" i="3"/>
  <c r="H23" i="3"/>
  <c r="B23" i="3"/>
  <c r="N7" i="1"/>
  <c r="N22" i="3"/>
  <c r="I22" i="3"/>
  <c r="H22" i="3"/>
  <c r="B22" i="3"/>
  <c r="N6" i="1"/>
  <c r="N21" i="3"/>
  <c r="I21" i="3"/>
  <c r="H21" i="3"/>
  <c r="B21" i="3"/>
  <c r="N18" i="3"/>
  <c r="M18" i="3"/>
  <c r="L18" i="3"/>
  <c r="K18" i="3"/>
  <c r="J18" i="3"/>
  <c r="I18" i="3"/>
  <c r="H18" i="3"/>
  <c r="B18" i="3"/>
  <c r="A18" i="3"/>
  <c r="N15" i="3"/>
  <c r="L15" i="3"/>
  <c r="J15" i="3"/>
  <c r="I15" i="3"/>
  <c r="H15" i="3"/>
  <c r="F15" i="3"/>
  <c r="E15" i="3"/>
  <c r="C15" i="3"/>
  <c r="N14" i="3"/>
  <c r="L14" i="3"/>
  <c r="J14" i="3"/>
  <c r="I14" i="3"/>
  <c r="H14" i="3"/>
  <c r="F14" i="3"/>
  <c r="E14" i="3"/>
  <c r="C14" i="3"/>
  <c r="N13" i="3"/>
  <c r="L13" i="3"/>
  <c r="J13" i="3"/>
  <c r="I13" i="3"/>
  <c r="H13" i="3"/>
  <c r="F13" i="3"/>
  <c r="E13" i="3"/>
  <c r="C13" i="3"/>
  <c r="N12" i="3"/>
  <c r="L12" i="3"/>
  <c r="J12" i="3"/>
  <c r="I12" i="3"/>
  <c r="H12" i="3"/>
  <c r="F12" i="3"/>
  <c r="E12" i="3"/>
  <c r="C12" i="3"/>
  <c r="N11" i="3"/>
  <c r="L11" i="3"/>
  <c r="J11" i="3"/>
  <c r="I11" i="3"/>
  <c r="H11" i="3"/>
  <c r="F11" i="3"/>
  <c r="E11" i="3"/>
  <c r="C11" i="3"/>
  <c r="AA17" i="1"/>
  <c r="N9" i="3"/>
  <c r="Y17" i="1"/>
  <c r="L9" i="3"/>
  <c r="J9" i="3"/>
  <c r="I9" i="3"/>
  <c r="H9" i="3"/>
  <c r="F9" i="3"/>
  <c r="E9" i="3"/>
  <c r="C9" i="3"/>
  <c r="AA16" i="1"/>
  <c r="N8" i="3"/>
  <c r="Y16" i="1"/>
  <c r="L8" i="3"/>
  <c r="J8" i="3"/>
  <c r="I8" i="3"/>
  <c r="H8" i="3"/>
  <c r="F8" i="3"/>
  <c r="E8" i="3"/>
  <c r="C8" i="3"/>
  <c r="AA15" i="1"/>
  <c r="N7" i="3"/>
  <c r="Y15" i="1"/>
  <c r="L7" i="3"/>
  <c r="J7" i="3"/>
  <c r="I7" i="3"/>
  <c r="H7" i="3"/>
  <c r="F7" i="3"/>
  <c r="E7" i="3"/>
  <c r="C7" i="3"/>
  <c r="AA14" i="1"/>
  <c r="N6" i="3"/>
  <c r="Y14" i="1"/>
  <c r="L6" i="3"/>
  <c r="J6" i="3"/>
  <c r="I6" i="3"/>
  <c r="H6" i="3"/>
  <c r="F6" i="3"/>
  <c r="E6" i="3"/>
  <c r="C6" i="3"/>
  <c r="AA13" i="1"/>
  <c r="N5" i="3"/>
  <c r="Y13" i="1"/>
  <c r="L5" i="3"/>
  <c r="J5" i="3"/>
  <c r="I5" i="3"/>
  <c r="H5" i="3"/>
  <c r="F5" i="3"/>
  <c r="E5" i="3"/>
  <c r="C5" i="3"/>
  <c r="L4" i="3"/>
  <c r="H4" i="3"/>
  <c r="C4" i="3"/>
  <c r="A4" i="3"/>
  <c r="M19" i="2"/>
  <c r="O7" i="1"/>
  <c r="O8" i="1"/>
  <c r="O9" i="1"/>
  <c r="O10" i="1"/>
  <c r="L4" i="2"/>
  <c r="Q4" i="2"/>
  <c r="L5" i="2"/>
  <c r="Q5" i="2"/>
  <c r="L6" i="2"/>
  <c r="Q6" i="2"/>
  <c r="Q7" i="2"/>
  <c r="A21" i="3"/>
  <c r="J21" i="3"/>
  <c r="K21" i="3"/>
  <c r="L21" i="3"/>
  <c r="M6" i="1"/>
  <c r="M21" i="3"/>
  <c r="A22" i="3"/>
  <c r="J22" i="3"/>
  <c r="K22" i="3"/>
  <c r="L22" i="3"/>
  <c r="M7" i="1"/>
  <c r="M22" i="3"/>
  <c r="A23" i="3"/>
  <c r="J23" i="3"/>
  <c r="K23" i="3"/>
  <c r="L23" i="3"/>
  <c r="M8" i="1"/>
  <c r="M23" i="3"/>
  <c r="A24" i="3"/>
  <c r="J24" i="3"/>
  <c r="K24" i="3"/>
  <c r="L24" i="3"/>
  <c r="M9" i="1"/>
  <c r="M24" i="3"/>
  <c r="A25" i="3"/>
  <c r="J25" i="3"/>
  <c r="K25" i="3"/>
  <c r="L25" i="3"/>
  <c r="M10" i="1"/>
  <c r="M25" i="3"/>
  <c r="A22" i="4"/>
  <c r="H22" i="4"/>
  <c r="I22" i="4"/>
  <c r="J22" i="4"/>
  <c r="AB6" i="1"/>
  <c r="K22" i="4"/>
  <c r="A23" i="4"/>
  <c r="H23" i="4"/>
  <c r="I23" i="4"/>
  <c r="J23" i="4"/>
  <c r="AB7" i="1"/>
  <c r="K23" i="4"/>
  <c r="A24" i="4"/>
  <c r="H24" i="4"/>
  <c r="I24" i="4"/>
  <c r="J24" i="4"/>
  <c r="AB8" i="1"/>
  <c r="K24" i="4"/>
  <c r="A25" i="4"/>
  <c r="H25" i="4"/>
  <c r="I25" i="4"/>
  <c r="J25" i="4"/>
  <c r="AB9" i="1"/>
  <c r="K25" i="4"/>
  <c r="A26" i="4"/>
  <c r="H26" i="4"/>
  <c r="I26" i="4"/>
  <c r="J26" i="4"/>
  <c r="AB10" i="1"/>
  <c r="K26" i="4"/>
</calcChain>
</file>

<file path=xl/sharedStrings.xml><?xml version="1.0" encoding="utf-8"?>
<sst xmlns="http://schemas.openxmlformats.org/spreadsheetml/2006/main" count="114" uniqueCount="56">
  <si>
    <t>Stand</t>
  </si>
  <si>
    <t>Gewonnen</t>
  </si>
  <si>
    <t>Gelijk</t>
  </si>
  <si>
    <t>Verloren</t>
  </si>
  <si>
    <t>Saldo</t>
  </si>
  <si>
    <t>Groep 1</t>
  </si>
  <si>
    <t>V</t>
  </si>
  <si>
    <t>T</t>
  </si>
  <si>
    <t>P</t>
  </si>
  <si>
    <t>Groep 2</t>
  </si>
  <si>
    <t>Wilhelmina 1</t>
  </si>
  <si>
    <t>Wilhelmina 2</t>
  </si>
  <si>
    <t>Wilhelmina 4</t>
  </si>
  <si>
    <t>Wilhelmina 5</t>
  </si>
  <si>
    <t>Amigos</t>
  </si>
  <si>
    <t>Wilhelmina 9</t>
  </si>
  <si>
    <t>Wilhelmina 7</t>
  </si>
  <si>
    <t>Tijd</t>
  </si>
  <si>
    <t>VELD 1</t>
  </si>
  <si>
    <t>Uitslag</t>
  </si>
  <si>
    <t>Punten</t>
  </si>
  <si>
    <t>VELD 2</t>
  </si>
  <si>
    <t>--</t>
  </si>
  <si>
    <t>Scheidsrechters</t>
  </si>
  <si>
    <t>Scheidsrechter 1</t>
  </si>
  <si>
    <t>Scheidsrechter 2</t>
  </si>
  <si>
    <t>Scheidsrechter 3</t>
  </si>
  <si>
    <t>Scheidsrechter 4</t>
  </si>
  <si>
    <t>Finale</t>
  </si>
  <si>
    <t>Nummer’s 5</t>
  </si>
  <si>
    <t>Veld: 1</t>
  </si>
  <si>
    <t>-</t>
  </si>
  <si>
    <t>5e poule A – 5e poule B</t>
  </si>
  <si>
    <t>Nummer’s 4</t>
  </si>
  <si>
    <t>Veld: 2</t>
  </si>
  <si>
    <t>4e poule A – 4e poule B</t>
  </si>
  <si>
    <t>Nummer’s 3</t>
  </si>
  <si>
    <t>3e poule A – 3e poule B</t>
  </si>
  <si>
    <t>Nummer’s 2</t>
  </si>
  <si>
    <t>2e poule A – 2e poule B</t>
  </si>
  <si>
    <t>Nummer’s 1</t>
  </si>
  <si>
    <t>1e poule A – 1e poule B</t>
  </si>
  <si>
    <t>Snerttoernnooi 2018</t>
  </si>
  <si>
    <t>Poule 1</t>
  </si>
  <si>
    <t>Poule 2</t>
  </si>
  <si>
    <t>Politie Den Bosch</t>
  </si>
  <si>
    <t>Politie Eindhoven</t>
  </si>
  <si>
    <t>Xxl boxxen</t>
  </si>
  <si>
    <t>Snert-pauze</t>
  </si>
  <si>
    <t>14:10 - 14:30</t>
  </si>
  <si>
    <t>14:30 - 14:50</t>
  </si>
  <si>
    <t>14:50 - 15:10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</si>
</sst>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indexed="8"/>
      <name val="Arial"/>
    </font>
    <font>
      <b/>
      <i/>
      <sz val="44"/>
      <color indexed="9"/>
      <name val="Arial"/>
    </font>
    <font>
      <i/>
      <sz val="11"/>
      <color indexed="8"/>
      <name val="Arial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10"/>
      <name val="Arial"/>
    </font>
    <font>
      <b/>
      <sz val="10"/>
      <color indexed="8"/>
      <name val="Arial"/>
    </font>
    <font>
      <b/>
      <i/>
      <sz val="11"/>
      <color indexed="9"/>
      <name val="Arial"/>
    </font>
    <font>
      <b/>
      <i/>
      <sz val="11"/>
      <color indexed="8"/>
      <name val="Arial"/>
    </font>
    <font>
      <b/>
      <i/>
      <sz val="11"/>
      <color indexed="13"/>
      <name val="Arial"/>
    </font>
    <font>
      <sz val="11"/>
      <color indexed="14"/>
      <name val="Arial"/>
    </font>
    <font>
      <b/>
      <i/>
      <sz val="12"/>
      <color indexed="9"/>
      <name val="Arial"/>
    </font>
    <font>
      <sz val="11"/>
      <color indexed="13"/>
      <name val="Arial"/>
    </font>
    <font>
      <b/>
      <sz val="12"/>
      <color indexed="8"/>
      <name val="Arial"/>
    </font>
    <font>
      <sz val="12"/>
      <color indexed="8"/>
      <name val="Arial"/>
    </font>
    <font>
      <b/>
      <i/>
      <sz val="12"/>
      <color indexed="8"/>
      <name val="Arial"/>
    </font>
    <font>
      <b/>
      <i/>
      <sz val="10"/>
      <color indexed="9"/>
      <name val="Arial"/>
    </font>
    <font>
      <b/>
      <sz val="10"/>
      <color indexed="17"/>
      <name val="Arial"/>
    </font>
    <font>
      <sz val="10"/>
      <color indexed="13"/>
      <name val="Arial"/>
    </font>
    <font>
      <b/>
      <sz val="22"/>
      <color indexed="13"/>
      <name val="Arial"/>
    </font>
    <font>
      <b/>
      <sz val="20"/>
      <color indexed="9"/>
      <name val="Arial"/>
    </font>
    <font>
      <b/>
      <sz val="12"/>
      <color indexed="9"/>
      <name val="Arial"/>
    </font>
    <font>
      <sz val="10"/>
      <color indexed="9"/>
      <name val="Arial"/>
    </font>
    <font>
      <b/>
      <sz val="11"/>
      <color indexed="9"/>
      <name val="Arial"/>
    </font>
    <font>
      <b/>
      <i/>
      <sz val="18"/>
      <color indexed="9"/>
      <name val="Arial"/>
    </font>
    <font>
      <sz val="12"/>
      <color indexed="20"/>
      <name val="Arial"/>
    </font>
    <font>
      <sz val="11"/>
      <color indexed="9"/>
      <name val="Arial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6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11"/>
      </top>
      <bottom/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/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/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55">
    <xf numFmtId="0" fontId="0" fillId="0" borderId="0" xfId="0" applyFont="1" applyAlignment="1"/>
    <xf numFmtId="0" fontId="0" fillId="0" borderId="0" xfId="0" applyNumberFormat="1" applyFont="1" applyAlignment="1"/>
    <xf numFmtId="0" fontId="0" fillId="3" borderId="2" xfId="0" applyNumberFormat="1" applyFont="1" applyFill="1" applyBorder="1" applyAlignment="1"/>
    <xf numFmtId="0" fontId="0" fillId="3" borderId="2" xfId="0" applyFont="1" applyFill="1" applyBorder="1" applyAlignment="1"/>
    <xf numFmtId="49" fontId="0" fillId="3" borderId="2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3" borderId="5" xfId="0" applyFont="1" applyFill="1" applyBorder="1" applyAlignment="1"/>
    <xf numFmtId="49" fontId="0" fillId="3" borderId="5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3" borderId="7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8" xfId="0" applyFont="1" applyFill="1" applyBorder="1" applyAlignment="1"/>
    <xf numFmtId="0" fontId="4" fillId="3" borderId="5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/>
    <xf numFmtId="0" fontId="6" fillId="3" borderId="5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/>
    </xf>
    <xf numFmtId="0" fontId="0" fillId="3" borderId="13" xfId="0" applyFont="1" applyFill="1" applyBorder="1" applyAlignment="1"/>
    <xf numFmtId="0" fontId="4" fillId="3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0" fillId="3" borderId="15" xfId="0" applyFont="1" applyFill="1" applyBorder="1" applyAlignment="1"/>
    <xf numFmtId="0" fontId="0" fillId="3" borderId="14" xfId="0" applyFont="1" applyFill="1" applyBorder="1" applyAlignment="1"/>
    <xf numFmtId="0" fontId="0" fillId="3" borderId="12" xfId="0" applyFont="1" applyFill="1" applyBorder="1" applyAlignment="1"/>
    <xf numFmtId="0" fontId="0" fillId="3" borderId="7" xfId="0" applyFont="1" applyFill="1" applyBorder="1" applyAlignment="1"/>
    <xf numFmtId="0" fontId="8" fillId="4" borderId="16" xfId="0" applyFont="1" applyFill="1" applyBorder="1" applyAlignment="1">
      <alignment horizontal="center"/>
    </xf>
    <xf numFmtId="0" fontId="0" fillId="3" borderId="17" xfId="0" applyFont="1" applyFill="1" applyBorder="1" applyAlignment="1"/>
    <xf numFmtId="0" fontId="0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0" fontId="0" fillId="3" borderId="4" xfId="0" applyFont="1" applyFill="1" applyBorder="1" applyAlignment="1"/>
    <xf numFmtId="0" fontId="11" fillId="2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20" fontId="4" fillId="3" borderId="13" xfId="0" applyNumberFormat="1" applyFont="1" applyFill="1" applyBorder="1" applyAlignment="1"/>
    <xf numFmtId="49" fontId="4" fillId="3" borderId="19" xfId="0" applyNumberFormat="1" applyFont="1" applyFill="1" applyBorder="1" applyAlignment="1">
      <alignment horizontal="center"/>
    </xf>
    <xf numFmtId="0" fontId="0" fillId="3" borderId="21" xfId="0" applyFont="1" applyFill="1" applyBorder="1" applyAlignment="1"/>
    <xf numFmtId="49" fontId="4" fillId="3" borderId="14" xfId="0" applyNumberFormat="1" applyFont="1" applyFill="1" applyBorder="1" applyAlignment="1">
      <alignment horizontal="center"/>
    </xf>
    <xf numFmtId="49" fontId="0" fillId="4" borderId="14" xfId="0" applyNumberFormat="1" applyFont="1" applyFill="1" applyBorder="1" applyAlignment="1"/>
    <xf numFmtId="0" fontId="4" fillId="3" borderId="21" xfId="0" applyFont="1" applyFill="1" applyBorder="1" applyAlignment="1"/>
    <xf numFmtId="0" fontId="4" fillId="3" borderId="14" xfId="0" applyNumberFormat="1" applyFont="1" applyFill="1" applyBorder="1" applyAlignment="1">
      <alignment horizontal="center"/>
    </xf>
    <xf numFmtId="0" fontId="0" fillId="4" borderId="14" xfId="0" applyNumberFormat="1" applyFont="1" applyFill="1" applyBorder="1" applyAlignment="1"/>
    <xf numFmtId="0" fontId="3" fillId="3" borderId="2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20" fontId="0" fillId="3" borderId="5" xfId="0" applyNumberFormat="1" applyFont="1" applyFill="1" applyBorder="1" applyAlignment="1"/>
    <xf numFmtId="49" fontId="4" fillId="3" borderId="5" xfId="0" applyNumberFormat="1" applyFont="1" applyFill="1" applyBorder="1" applyAlignment="1">
      <alignment horizontal="left"/>
    </xf>
    <xf numFmtId="49" fontId="4" fillId="3" borderId="5" xfId="0" applyNumberFormat="1" applyFont="1" applyFill="1" applyBorder="1" applyAlignment="1">
      <alignment horizontal="center"/>
    </xf>
    <xf numFmtId="49" fontId="13" fillId="3" borderId="5" xfId="0" applyNumberFormat="1" applyFont="1" applyFill="1" applyBorder="1" applyAlignment="1"/>
    <xf numFmtId="49" fontId="4" fillId="3" borderId="5" xfId="0" applyNumberFormat="1" applyFont="1" applyFill="1" applyBorder="1" applyAlignment="1"/>
    <xf numFmtId="0" fontId="14" fillId="3" borderId="5" xfId="0" applyFont="1" applyFill="1" applyBorder="1" applyAlignment="1">
      <alignment vertical="center"/>
    </xf>
    <xf numFmtId="0" fontId="4" fillId="3" borderId="5" xfId="0" applyFont="1" applyFill="1" applyBorder="1" applyAlignment="1"/>
    <xf numFmtId="0" fontId="4" fillId="3" borderId="5" xfId="0" applyFont="1" applyFill="1" applyBorder="1" applyAlignment="1">
      <alignment vertical="center"/>
    </xf>
    <xf numFmtId="0" fontId="2" fillId="3" borderId="5" xfId="0" applyFont="1" applyFill="1" applyBorder="1" applyAlignment="1"/>
    <xf numFmtId="0" fontId="0" fillId="3" borderId="22" xfId="0" applyFont="1" applyFill="1" applyBorder="1" applyAlignment="1"/>
    <xf numFmtId="20" fontId="0" fillId="3" borderId="23" xfId="0" applyNumberFormat="1" applyFont="1" applyFill="1" applyBorder="1" applyAlignment="1"/>
    <xf numFmtId="0" fontId="0" fillId="3" borderId="23" xfId="0" applyFont="1" applyFill="1" applyBorder="1" applyAlignment="1"/>
    <xf numFmtId="0" fontId="0" fillId="3" borderId="24" xfId="0" applyFont="1" applyFill="1" applyBorder="1" applyAlignment="1"/>
    <xf numFmtId="0" fontId="0" fillId="0" borderId="0" xfId="0" applyNumberFormat="1" applyFont="1" applyAlignment="1"/>
    <xf numFmtId="0" fontId="0" fillId="3" borderId="1" xfId="0" applyFont="1" applyFill="1" applyBorder="1" applyAlignment="1"/>
    <xf numFmtId="0" fontId="0" fillId="3" borderId="3" xfId="0" applyFont="1" applyFill="1" applyBorder="1" applyAlignment="1"/>
    <xf numFmtId="0" fontId="0" fillId="6" borderId="5" xfId="0" applyFont="1" applyFill="1" applyBorder="1" applyAlignment="1"/>
    <xf numFmtId="0" fontId="16" fillId="6" borderId="5" xfId="0" applyFont="1" applyFill="1" applyBorder="1" applyAlignment="1"/>
    <xf numFmtId="20" fontId="0" fillId="3" borderId="4" xfId="0" applyNumberFormat="1" applyFont="1" applyFill="1" applyBorder="1" applyAlignment="1"/>
    <xf numFmtId="0" fontId="0" fillId="3" borderId="6" xfId="0" applyFont="1" applyFill="1" applyBorder="1" applyAlignment="1"/>
    <xf numFmtId="49" fontId="0" fillId="3" borderId="4" xfId="0" applyNumberFormat="1" applyFont="1" applyFill="1" applyBorder="1" applyAlignment="1"/>
    <xf numFmtId="20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0" fillId="7" borderId="14" xfId="0" applyFont="1" applyFill="1" applyBorder="1" applyAlignment="1"/>
    <xf numFmtId="49" fontId="0" fillId="7" borderId="14" xfId="0" applyNumberFormat="1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49" fontId="0" fillId="3" borderId="7" xfId="0" applyNumberFormat="1" applyFont="1" applyFill="1" applyBorder="1" applyAlignment="1"/>
    <xf numFmtId="0" fontId="0" fillId="7" borderId="1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0" fillId="7" borderId="5" xfId="0" applyFont="1" applyFill="1" applyBorder="1" applyAlignment="1"/>
    <xf numFmtId="0" fontId="0" fillId="7" borderId="5" xfId="0" applyFont="1" applyFill="1" applyBorder="1" applyAlignment="1">
      <alignment horizontal="center"/>
    </xf>
    <xf numFmtId="0" fontId="0" fillId="3" borderId="10" xfId="0" applyFont="1" applyFill="1" applyBorder="1" applyAlignment="1"/>
    <xf numFmtId="0" fontId="0" fillId="3" borderId="25" xfId="0" applyFont="1" applyFill="1" applyBorder="1" applyAlignment="1"/>
    <xf numFmtId="0" fontId="0" fillId="3" borderId="29" xfId="0" applyFont="1" applyFill="1" applyBorder="1" applyAlignment="1"/>
    <xf numFmtId="0" fontId="0" fillId="3" borderId="27" xfId="0" applyFont="1" applyFill="1" applyBorder="1" applyAlignment="1"/>
    <xf numFmtId="0" fontId="0" fillId="0" borderId="0" xfId="0" applyNumberFormat="1" applyFont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22" fillId="2" borderId="5" xfId="0" applyFont="1" applyFill="1" applyBorder="1" applyAlignment="1"/>
    <xf numFmtId="0" fontId="0" fillId="0" borderId="35" xfId="0" applyFont="1" applyBorder="1" applyAlignment="1"/>
    <xf numFmtId="49" fontId="4" fillId="0" borderId="38" xfId="0" applyNumberFormat="1" applyFont="1" applyBorder="1" applyAlignment="1">
      <alignment horizontal="left"/>
    </xf>
    <xf numFmtId="0" fontId="0" fillId="0" borderId="39" xfId="0" applyFont="1" applyBorder="1" applyAlignment="1"/>
    <xf numFmtId="49" fontId="4" fillId="0" borderId="40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0" fontId="0" fillId="0" borderId="43" xfId="0" applyFont="1" applyBorder="1" applyAlignment="1"/>
    <xf numFmtId="49" fontId="3" fillId="4" borderId="14" xfId="0" applyNumberFormat="1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0" fillId="0" borderId="44" xfId="0" applyFont="1" applyBorder="1" applyAlignment="1"/>
    <xf numFmtId="0" fontId="4" fillId="0" borderId="14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45" xfId="0" applyFont="1" applyBorder="1" applyAlignment="1"/>
    <xf numFmtId="0" fontId="3" fillId="0" borderId="45" xfId="0" applyFont="1" applyBorder="1" applyAlignment="1">
      <alignment horizontal="center"/>
    </xf>
    <xf numFmtId="0" fontId="3" fillId="4" borderId="14" xfId="0" applyNumberFormat="1" applyFont="1" applyFill="1" applyBorder="1" applyAlignment="1">
      <alignment horizontal="center"/>
    </xf>
    <xf numFmtId="0" fontId="0" fillId="0" borderId="46" xfId="0" applyFont="1" applyBorder="1" applyAlignment="1"/>
    <xf numFmtId="0" fontId="8" fillId="8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NumberFormat="1" applyFont="1" applyAlignment="1"/>
    <xf numFmtId="0" fontId="26" fillId="2" borderId="12" xfId="0" applyFont="1" applyFill="1" applyBorder="1" applyAlignment="1">
      <alignment horizontal="left"/>
    </xf>
    <xf numFmtId="0" fontId="0" fillId="0" borderId="56" xfId="0" applyFont="1" applyBorder="1" applyAlignment="1"/>
    <xf numFmtId="0" fontId="0" fillId="0" borderId="57" xfId="0" applyFont="1" applyBorder="1" applyAlignment="1"/>
    <xf numFmtId="49" fontId="4" fillId="0" borderId="58" xfId="0" applyNumberFormat="1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0" fillId="3" borderId="19" xfId="0" applyFont="1" applyFill="1" applyBorder="1" applyAlignment="1"/>
    <xf numFmtId="20" fontId="4" fillId="3" borderId="5" xfId="0" applyNumberFormat="1" applyFont="1" applyFill="1" applyBorder="1" applyAlignment="1">
      <alignment horizontal="center"/>
    </xf>
    <xf numFmtId="49" fontId="0" fillId="3" borderId="19" xfId="0" applyNumberFormat="1" applyFont="1" applyFill="1" applyBorder="1" applyAlignment="1"/>
    <xf numFmtId="0" fontId="0" fillId="3" borderId="20" xfId="0" applyFont="1" applyFill="1" applyBorder="1" applyAlignment="1"/>
    <xf numFmtId="0" fontId="0" fillId="3" borderId="13" xfId="0" applyFont="1" applyFill="1" applyBorder="1" applyAlignment="1"/>
    <xf numFmtId="0" fontId="0" fillId="0" borderId="36" xfId="0" applyFont="1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49" fontId="0" fillId="3" borderId="18" xfId="0" applyNumberFormat="1" applyFont="1" applyFill="1" applyBorder="1" applyAlignment="1"/>
    <xf numFmtId="0" fontId="0" fillId="3" borderId="19" xfId="0" applyFont="1" applyFill="1" applyBorder="1" applyAlignment="1"/>
    <xf numFmtId="20" fontId="4" fillId="3" borderId="5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9" fontId="0" fillId="3" borderId="19" xfId="0" applyNumberFormat="1" applyFont="1" applyFill="1" applyBorder="1" applyAlignment="1"/>
    <xf numFmtId="0" fontId="0" fillId="3" borderId="20" xfId="0" applyFont="1" applyFill="1" applyBorder="1" applyAlignment="1"/>
    <xf numFmtId="49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0" fontId="4" fillId="0" borderId="5" xfId="0" applyNumberFormat="1" applyFont="1" applyBorder="1" applyAlignment="1">
      <alignment horizontal="center"/>
    </xf>
    <xf numFmtId="0" fontId="0" fillId="0" borderId="5" xfId="0" applyFont="1" applyBorder="1" applyAlignment="1"/>
    <xf numFmtId="49" fontId="4" fillId="3" borderId="19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9" fontId="0" fillId="3" borderId="18" xfId="0" applyNumberFormat="1" applyFont="1" applyFill="1" applyBorder="1" applyAlignment="1">
      <alignment horizontal="left"/>
    </xf>
    <xf numFmtId="49" fontId="0" fillId="3" borderId="19" xfId="0" applyNumberFormat="1" applyFont="1" applyFill="1" applyBorder="1" applyAlignment="1">
      <alignment horizontal="left"/>
    </xf>
    <xf numFmtId="0" fontId="0" fillId="3" borderId="13" xfId="0" applyFont="1" applyFill="1" applyBorder="1" applyAlignment="1"/>
    <xf numFmtId="49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9" fontId="0" fillId="3" borderId="19" xfId="0" applyNumberFormat="1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20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49" fontId="0" fillId="3" borderId="6" xfId="0" applyNumberFormat="1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vertical="center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/>
    </xf>
    <xf numFmtId="0" fontId="0" fillId="0" borderId="50" xfId="0" applyFont="1" applyBorder="1" applyAlignment="1"/>
    <xf numFmtId="49" fontId="4" fillId="0" borderId="40" xfId="0" applyNumberFormat="1" applyFont="1" applyBorder="1" applyAlignment="1">
      <alignment horizontal="left"/>
    </xf>
    <xf numFmtId="0" fontId="0" fillId="0" borderId="37" xfId="0" applyFont="1" applyBorder="1" applyAlignment="1"/>
    <xf numFmtId="49" fontId="24" fillId="2" borderId="48" xfId="0" applyNumberFormat="1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53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left"/>
    </xf>
    <xf numFmtId="0" fontId="0" fillId="0" borderId="34" xfId="0" applyFont="1" applyBorder="1" applyAlignment="1"/>
    <xf numFmtId="49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0" fillId="0" borderId="23" xfId="0" applyFont="1" applyBorder="1" applyAlignment="1"/>
    <xf numFmtId="20" fontId="4" fillId="0" borderId="34" xfId="0" applyNumberFormat="1" applyFont="1" applyBorder="1" applyAlignment="1">
      <alignment horizontal="center"/>
    </xf>
    <xf numFmtId="20" fontId="4" fillId="0" borderId="4" xfId="0" applyNumberFormat="1" applyFont="1" applyBorder="1" applyAlignment="1">
      <alignment horizontal="left"/>
    </xf>
    <xf numFmtId="20" fontId="4" fillId="0" borderId="5" xfId="0" applyNumberFormat="1" applyFont="1" applyBorder="1" applyAlignment="1">
      <alignment horizontal="left"/>
    </xf>
    <xf numFmtId="20" fontId="4" fillId="0" borderId="34" xfId="0" applyNumberFormat="1" applyFont="1" applyBorder="1" applyAlignment="1">
      <alignment horizontal="left"/>
    </xf>
    <xf numFmtId="49" fontId="2" fillId="0" borderId="38" xfId="0" applyNumberFormat="1" applyFont="1" applyBorder="1" applyAlignment="1">
      <alignment horizontal="center"/>
    </xf>
    <xf numFmtId="0" fontId="0" fillId="0" borderId="39" xfId="0" applyFont="1" applyBorder="1" applyAlignment="1"/>
    <xf numFmtId="0" fontId="0" fillId="0" borderId="41" xfId="0" applyFont="1" applyBorder="1" applyAlignment="1"/>
    <xf numFmtId="49" fontId="23" fillId="2" borderId="47" xfId="0" applyNumberFormat="1" applyFont="1" applyFill="1" applyBorder="1" applyAlignment="1">
      <alignment horizontal="center"/>
    </xf>
    <xf numFmtId="0" fontId="0" fillId="0" borderId="51" xfId="0" applyFont="1" applyBorder="1" applyAlignment="1"/>
    <xf numFmtId="0" fontId="0" fillId="0" borderId="55" xfId="0" applyFont="1" applyBorder="1" applyAlignment="1"/>
    <xf numFmtId="49" fontId="23" fillId="2" borderId="6" xfId="0" applyNumberFormat="1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49" fontId="23" fillId="2" borderId="47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0" fillId="0" borderId="52" xfId="0" applyFont="1" applyBorder="1" applyAlignment="1"/>
    <xf numFmtId="49" fontId="23" fillId="2" borderId="14" xfId="0" applyNumberFormat="1" applyFont="1" applyFill="1" applyBorder="1" applyAlignment="1">
      <alignment horizontal="center"/>
    </xf>
    <xf numFmtId="0" fontId="0" fillId="0" borderId="46" xfId="0" applyFont="1" applyBorder="1" applyAlignment="1"/>
    <xf numFmtId="0" fontId="0" fillId="0" borderId="36" xfId="0" applyFont="1" applyBorder="1" applyAlignment="1"/>
    <xf numFmtId="49" fontId="23" fillId="2" borderId="14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0" fillId="0" borderId="59" xfId="0" applyFont="1" applyBorder="1" applyAlignment="1"/>
    <xf numFmtId="49" fontId="25" fillId="4" borderId="26" xfId="0" applyNumberFormat="1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5" fillId="4" borderId="2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21" fillId="2" borderId="18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1" fillId="2" borderId="54" xfId="0" applyFont="1" applyFill="1" applyBorder="1" applyAlignment="1">
      <alignment horizontal="center" vertical="center"/>
    </xf>
    <xf numFmtId="20" fontId="4" fillId="0" borderId="60" xfId="0" applyNumberFormat="1" applyFont="1" applyBorder="1" applyAlignment="1">
      <alignment horizontal="center"/>
    </xf>
    <xf numFmtId="0" fontId="0" fillId="0" borderId="60" xfId="0" applyFont="1" applyBorder="1" applyAlignment="1"/>
    <xf numFmtId="49" fontId="4" fillId="0" borderId="61" xfId="0" applyNumberFormat="1" applyFont="1" applyBorder="1" applyAlignment="1">
      <alignment horizontal="left"/>
    </xf>
  </cellXfs>
  <cellStyles count="1">
    <cellStyle name="Stand.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17365D"/>
      <rgbColor rgb="FFAAAAAA"/>
      <rgbColor rgb="FFD2DAE4"/>
      <rgbColor rgb="FF0000FF"/>
      <rgbColor rgb="FFFF0000"/>
      <rgbColor rgb="FFC0C0C0"/>
      <rgbColor rgb="FF002060"/>
      <rgbColor rgb="FF006411"/>
      <rgbColor rgb="FFCCFFFF"/>
      <rgbColor rgb="FFD6D4CA"/>
      <rgbColor rgb="FF27405E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16</xdr:row>
      <xdr:rowOff>47568</xdr:rowOff>
    </xdr:from>
    <xdr:to>
      <xdr:col>31</xdr:col>
      <xdr:colOff>1520693</xdr:colOff>
      <xdr:row>27</xdr:row>
      <xdr:rowOff>0</xdr:rowOff>
    </xdr:to>
    <xdr:pic>
      <xdr:nvPicPr>
        <xdr:cNvPr id="2" name="irc_mi" descr="irc_m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3055600" y="2666943"/>
          <a:ext cx="3057394" cy="17812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1"/>
  <sheetViews>
    <sheetView showGridLines="0" topLeftCell="A8" workbookViewId="0" xr3:uid="{AEA406A1-0E4B-5B11-9CD5-51D6E497D94C}">
      <selection activeCell="AC19" sqref="AC19:AD23"/>
    </sheetView>
  </sheetViews>
  <sheetFormatPr defaultColWidth="8.76171875" defaultRowHeight="14.25" customHeight="1" x14ac:dyDescent="0.15"/>
  <cols>
    <col min="1" max="1" width="13.6171875" style="1" customWidth="1"/>
    <col min="2" max="4" width="3.640625" style="1" customWidth="1"/>
    <col min="5" max="5" width="12.40625" style="1" customWidth="1"/>
    <col min="6" max="8" width="3.640625" style="1" customWidth="1"/>
    <col min="9" max="9" width="9.16796875" style="1" customWidth="1"/>
    <col min="10" max="10" width="7.28125" style="1" customWidth="1"/>
    <col min="11" max="11" width="10.515625" style="1" customWidth="1"/>
    <col min="12" max="12" width="8.76171875" style="1" customWidth="1"/>
    <col min="13" max="13" width="9.84375" style="1" customWidth="1"/>
    <col min="14" max="14" width="11.73046875" style="1" customWidth="1"/>
    <col min="15" max="15" width="13.6171875" style="1" customWidth="1"/>
    <col min="16" max="17" width="3.50390625" style="1" customWidth="1"/>
    <col min="18" max="22" width="3.640625" style="1" customWidth="1"/>
    <col min="23" max="23" width="3.7734375" style="1" customWidth="1"/>
    <col min="24" max="28" width="3.640625" style="1" customWidth="1"/>
    <col min="29" max="29" width="6.60546875" style="1" customWidth="1"/>
    <col min="30" max="30" width="13.6171875" style="1" customWidth="1"/>
    <col min="31" max="42" width="3.640625" style="1" customWidth="1"/>
    <col min="43" max="43" width="6.60546875" style="1" customWidth="1"/>
    <col min="44" max="44" width="13.6171875" style="1" customWidth="1"/>
    <col min="45" max="52" width="3.640625" style="1" customWidth="1"/>
    <col min="53" max="53" width="3.37109375" style="1" customWidth="1"/>
    <col min="54" max="54" width="3.50390625" style="1" customWidth="1"/>
    <col min="55" max="55" width="4.3125" style="1" customWidth="1"/>
    <col min="56" max="56" width="9.16796875" style="1" customWidth="1"/>
    <col min="57" max="57" width="6.203125" style="1" customWidth="1"/>
    <col min="58" max="61" width="9.16796875" style="1" customWidth="1"/>
    <col min="62" max="62" width="2.2890625" style="1" customWidth="1"/>
    <col min="63" max="63" width="9.70703125" style="1" customWidth="1"/>
    <col min="64" max="64" width="2.2890625" style="1" customWidth="1"/>
    <col min="65" max="65" width="10.515625" style="1" customWidth="1"/>
    <col min="66" max="66" width="2.2890625" style="1" customWidth="1"/>
    <col min="67" max="67" width="10.11328125" style="1" customWidth="1"/>
    <col min="68" max="68" width="2.2890625" style="1" customWidth="1"/>
    <col min="69" max="69" width="9.16796875" style="1" customWidth="1"/>
    <col min="70" max="256" width="8.8984375" style="1" customWidth="1"/>
  </cols>
  <sheetData>
    <row r="1" spans="1:69" ht="14.25" customHeight="1" x14ac:dyDescent="0.15">
      <c r="A1" s="122" t="s">
        <v>42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2"/>
      <c r="AZ1" s="2"/>
      <c r="BA1" s="2"/>
      <c r="BB1" s="2"/>
      <c r="BC1" s="3"/>
      <c r="BD1" s="3"/>
      <c r="BE1" s="3"/>
      <c r="BF1" s="3"/>
      <c r="BG1" s="3"/>
      <c r="BH1" s="3"/>
      <c r="BI1" s="3"/>
      <c r="BJ1" s="3"/>
      <c r="BK1" s="4"/>
      <c r="BL1" s="3"/>
      <c r="BM1" s="4"/>
      <c r="BN1" s="2"/>
      <c r="BO1" s="2"/>
      <c r="BP1" s="2"/>
      <c r="BQ1" s="5"/>
    </row>
    <row r="2" spans="1:69" ht="40.5" customHeight="1" x14ac:dyDescent="0.15">
      <c r="A2" s="124"/>
      <c r="B2" s="125"/>
      <c r="C2" s="125"/>
      <c r="D2" s="125"/>
      <c r="E2" s="125"/>
      <c r="F2" s="125"/>
      <c r="G2" s="125"/>
      <c r="H2" s="125"/>
      <c r="I2" s="126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6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7"/>
      <c r="BL2" s="6"/>
      <c r="BM2" s="7"/>
      <c r="BN2" s="8"/>
      <c r="BO2" s="8"/>
      <c r="BP2" s="8"/>
      <c r="BQ2" s="9"/>
    </row>
    <row r="3" spans="1:69" ht="21" customHeight="1" x14ac:dyDescent="0.15">
      <c r="A3" s="155" t="s">
        <v>0</v>
      </c>
      <c r="B3" s="6"/>
      <c r="C3" s="6"/>
      <c r="D3" s="6"/>
      <c r="E3" s="6"/>
      <c r="F3" s="10"/>
      <c r="G3" s="10"/>
      <c r="H3" s="10"/>
      <c r="I3" s="11"/>
      <c r="J3" s="12"/>
      <c r="K3" s="146" t="s">
        <v>1</v>
      </c>
      <c r="L3" s="146" t="s">
        <v>2</v>
      </c>
      <c r="M3" s="146" t="s">
        <v>3</v>
      </c>
      <c r="N3" s="146" t="s">
        <v>4</v>
      </c>
      <c r="O3" s="161" t="s">
        <v>0</v>
      </c>
      <c r="P3" s="6"/>
      <c r="Q3" s="6"/>
      <c r="R3" s="6"/>
      <c r="S3" s="6"/>
      <c r="T3" s="6"/>
      <c r="U3" s="13"/>
      <c r="V3" s="13"/>
      <c r="W3" s="10"/>
      <c r="X3" s="11"/>
      <c r="Y3" s="6"/>
      <c r="Z3" s="146" t="s">
        <v>1</v>
      </c>
      <c r="AA3" s="146" t="s">
        <v>2</v>
      </c>
      <c r="AB3" s="146" t="s">
        <v>3</v>
      </c>
      <c r="AC3" s="146" t="s">
        <v>4</v>
      </c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7"/>
      <c r="BL3" s="6"/>
      <c r="BM3" s="7"/>
      <c r="BN3" s="8"/>
      <c r="BO3" s="8"/>
      <c r="BP3" s="8"/>
      <c r="BQ3" s="9"/>
    </row>
    <row r="4" spans="1:69" ht="20.25" customHeight="1" x14ac:dyDescent="0.15">
      <c r="A4" s="156"/>
      <c r="B4" s="6"/>
      <c r="C4" s="6"/>
      <c r="D4" s="14"/>
      <c r="E4" s="6"/>
      <c r="F4" s="15"/>
      <c r="G4" s="15"/>
      <c r="H4" s="15"/>
      <c r="I4" s="14"/>
      <c r="J4" s="10"/>
      <c r="K4" s="147"/>
      <c r="L4" s="147"/>
      <c r="M4" s="147"/>
      <c r="N4" s="147"/>
      <c r="O4" s="162"/>
      <c r="P4" s="6"/>
      <c r="Q4" s="6"/>
      <c r="R4" s="6"/>
      <c r="S4" s="6"/>
      <c r="T4" s="14"/>
      <c r="U4" s="10"/>
      <c r="V4" s="10"/>
      <c r="W4" s="10"/>
      <c r="X4" s="14"/>
      <c r="Y4" s="14"/>
      <c r="Z4" s="147"/>
      <c r="AA4" s="147"/>
      <c r="AB4" s="147"/>
      <c r="AC4" s="147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7"/>
      <c r="BL4" s="6"/>
      <c r="BM4" s="7"/>
      <c r="BN4" s="8"/>
      <c r="BO4" s="8"/>
      <c r="BP4" s="8"/>
      <c r="BQ4" s="9"/>
    </row>
    <row r="5" spans="1:69" ht="21.75" customHeight="1" x14ac:dyDescent="0.15">
      <c r="A5" s="157"/>
      <c r="B5" s="153" t="s">
        <v>5</v>
      </c>
      <c r="C5" s="154"/>
      <c r="D5" s="154"/>
      <c r="E5" s="154"/>
      <c r="F5" s="154"/>
      <c r="G5" s="154"/>
      <c r="H5" s="16" t="s">
        <v>6</v>
      </c>
      <c r="I5" s="17" t="s">
        <v>7</v>
      </c>
      <c r="J5" s="17" t="s">
        <v>8</v>
      </c>
      <c r="K5" s="148"/>
      <c r="L5" s="148"/>
      <c r="M5" s="148"/>
      <c r="N5" s="148"/>
      <c r="O5" s="163"/>
      <c r="P5" s="153" t="s">
        <v>9</v>
      </c>
      <c r="Q5" s="154"/>
      <c r="R5" s="154"/>
      <c r="S5" s="154"/>
      <c r="T5" s="154"/>
      <c r="U5" s="154"/>
      <c r="V5" s="154"/>
      <c r="W5" s="17" t="s">
        <v>6</v>
      </c>
      <c r="X5" s="17" t="s">
        <v>7</v>
      </c>
      <c r="Y5" s="17" t="s">
        <v>8</v>
      </c>
      <c r="Z5" s="148"/>
      <c r="AA5" s="148"/>
      <c r="AB5" s="148"/>
      <c r="AC5" s="148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7"/>
      <c r="BL5" s="6"/>
      <c r="BM5" s="7"/>
      <c r="BN5" s="8"/>
      <c r="BO5" s="8"/>
      <c r="BP5" s="8"/>
      <c r="BQ5" s="9"/>
    </row>
    <row r="6" spans="1:69" ht="18" customHeight="1" x14ac:dyDescent="0.15">
      <c r="A6" s="18">
        <f ca="1">RANK(J6,$J$6:$J$10,0)</f>
        <v>1</v>
      </c>
      <c r="B6" s="132" t="s">
        <v>10</v>
      </c>
      <c r="C6" s="133"/>
      <c r="D6" s="133"/>
      <c r="E6" s="133"/>
      <c r="F6" s="133"/>
      <c r="G6" s="133"/>
      <c r="H6" s="160"/>
      <c r="I6" s="20">
        <f ca="1">SUMIF($G$13:$L$23,B6,$W$13:$W$23)+SUMIF($N$13:$S$23,B6,$U$13:$U$23)</f>
        <v>0</v>
      </c>
      <c r="J6" s="21">
        <f ca="1">(K6*2)+L6+(H6*0.001)-(I6*0.001)+(H6*0.00001)</f>
        <v>0</v>
      </c>
      <c r="K6" s="22">
        <f>SUMPRODUCT(($G$13:$L$23=B6)*($Y$13:$Y$23=2))+SUMPRODUCT(($N$13:$S$23=B6)*($AA$13:$AA$23=2))</f>
        <v>0</v>
      </c>
      <c r="L6" s="22">
        <f>SUMPRODUCT(($G$13:$L$23=B6)*($Y$13:$Y$23=1))+SUMPRODUCT(($N$13:$S$23=B6)*($AA$13:$AA$23=1))</f>
        <v>0</v>
      </c>
      <c r="M6" s="22">
        <f>SUMPRODUCT(($G$13:$L$23=B6)*($Y$13:$Y$23=0))+SUMPRODUCT(($N$13:$S$23=B6)*($AA$13:$AA$23=0))</f>
        <v>0</v>
      </c>
      <c r="N6" s="23">
        <f ca="1">H6-I6</f>
        <v>0</v>
      </c>
      <c r="O6" s="18">
        <f ca="1">RANK(Y6,$Y$6:$Y$10,0)</f>
        <v>1</v>
      </c>
      <c r="P6" s="132" t="s">
        <v>11</v>
      </c>
      <c r="Q6" s="133"/>
      <c r="R6" s="133"/>
      <c r="S6" s="133"/>
      <c r="T6" s="133"/>
      <c r="U6" s="133"/>
      <c r="V6" s="134"/>
      <c r="W6" s="20">
        <f ca="1">SUMIF($AF$13:$AK$23,P6,$AT$13:$AT$23)+SUMIF($AM$13:$AR$23,P6,$AV$13:$AV$23)</f>
        <v>0</v>
      </c>
      <c r="X6" s="20">
        <f ca="1">SUMIF($AF$13:$AK$23,P6,$AV$13:$AV$23)+SUMIF($AM$13:$AR$23,P6,$AT$13:$AT$23)</f>
        <v>0</v>
      </c>
      <c r="Y6" s="21">
        <f ca="1">(Z6*2)+AA6+(W6*0.001)-(X6*0.001)+(W6*0.00001)</f>
        <v>0</v>
      </c>
      <c r="Z6" s="22">
        <f>SUMPRODUCT(($AF$13:$AK$23=P6)*($AX$13:$AX$23=2))+SUMPRODUCT(($AM$13:$AR$23=P6)*($AZ$13:$AZ$23=2))</f>
        <v>0</v>
      </c>
      <c r="AA6" s="22">
        <f>SUMPRODUCT(($AF$13:$AK$23=P6)*($AX$13:$AX$23=1))+SUMPRODUCT(($AM$13:$AR$23=P6)*($AZ$13:$AZ$23=1))</f>
        <v>0</v>
      </c>
      <c r="AB6" s="22">
        <f>SUMPRODUCT(($AF$13:$AK$23=P6)*($AX$13:$AX$23=0))+SUMPRODUCT(($AM$13:$AR$23=P6)*($AZ$13:$AZ$23=0))</f>
        <v>0</v>
      </c>
      <c r="AC6" s="24">
        <f ca="1">W6-X6</f>
        <v>0</v>
      </c>
      <c r="AD6" s="2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6"/>
    </row>
    <row r="7" spans="1:69" ht="18" customHeight="1" x14ac:dyDescent="0.15">
      <c r="A7" s="18">
        <f ca="1">RANK(J7,$J$6:$J$10,0)</f>
        <v>1</v>
      </c>
      <c r="B7" s="132" t="s">
        <v>12</v>
      </c>
      <c r="C7" s="133"/>
      <c r="D7" s="133"/>
      <c r="E7" s="133"/>
      <c r="F7" s="133"/>
      <c r="G7" s="133"/>
      <c r="H7" s="160"/>
      <c r="I7" s="20">
        <f ca="1">SUMIF($G$13:$L$23,B7,$W$13:$W$23)+SUMIF($N$13:$S$23,B7,$U$13:$U$23)</f>
        <v>0</v>
      </c>
      <c r="J7" s="21">
        <f ca="1">(K7*2)+L7+(H7*0.001)-(I7*0.001)+(H7*0.00001)</f>
        <v>0</v>
      </c>
      <c r="K7" s="22">
        <f>SUMPRODUCT(($G$13:$L$23=B7)*($Y$13:$Y$23=2))+SUMPRODUCT(($N$13:$S$23=B7)*($AA$13:$AA$23=2))</f>
        <v>0</v>
      </c>
      <c r="L7" s="22">
        <f>SUMPRODUCT(($G$13:$L$23=B7)*($Y$13:$Y$23=1))+SUMPRODUCT(($N$13:$S$23=B7)*($AA$13:$AA$23=1))</f>
        <v>0</v>
      </c>
      <c r="M7" s="22">
        <f>SUMPRODUCT(($G$13:$L$23=B7)*($Y$13:$Y$23=0))+SUMPRODUCT(($N$13:$S$23=B7)*($AA$13:$AA$23=0))</f>
        <v>0</v>
      </c>
      <c r="N7" s="23">
        <f ca="1">H7-I7</f>
        <v>0</v>
      </c>
      <c r="O7" s="18">
        <f ca="1">RANK(Y7,$Y$6:$Y$10,0)</f>
        <v>1</v>
      </c>
      <c r="P7" s="132" t="s">
        <v>13</v>
      </c>
      <c r="Q7" s="133"/>
      <c r="R7" s="133"/>
      <c r="S7" s="133"/>
      <c r="T7" s="133"/>
      <c r="U7" s="133"/>
      <c r="V7" s="134"/>
      <c r="W7" s="20">
        <f ca="1">SUMIF($AF$13:$AK$23,P7,$AT$13:$AT$23)+SUMIF($AM$13:$AR$23,P7,$AV$13:$AV$23)</f>
        <v>0</v>
      </c>
      <c r="X7" s="20">
        <f ca="1">SUMIF($AF$13:$AK$23,P7,$AV$13:$AV$23)+SUMIF($AM$13:$AR$23,P7,$AT$13:$AT$23)</f>
        <v>0</v>
      </c>
      <c r="Y7" s="21">
        <f ca="1">(Z7*2)+AA7+(W7*0.001)-(X7*0.001)+(W7*0.00001)</f>
        <v>0</v>
      </c>
      <c r="Z7" s="22">
        <f>SUMPRODUCT(($AF$13:$AK$23=P7)*($AX$13:$AX$23=2))+SUMPRODUCT(($AM$13:$AR$23=P7)*($AZ$13:$AZ$23=2))</f>
        <v>0</v>
      </c>
      <c r="AA7" s="22">
        <f>SUMPRODUCT(($AF$13:$AK$23=P7)*($AX$13:$AX$23=1))+SUMPRODUCT(($AM$13:$AR$23=P7)*($AZ$13:$AZ$23=1))</f>
        <v>0</v>
      </c>
      <c r="AB7" s="22">
        <f>SUMPRODUCT(($AF$13:$AK$23=P7)*($AX$13:$AX$23=0))+SUMPRODUCT(($AM$13:$AR$23=P7)*($AZ$13:$AZ$23=0))</f>
        <v>0</v>
      </c>
      <c r="AC7" s="24">
        <f ca="1">W7-X7</f>
        <v>0</v>
      </c>
      <c r="AD7" s="2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6"/>
    </row>
    <row r="8" spans="1:69" ht="18" customHeight="1" x14ac:dyDescent="0.15">
      <c r="A8" s="18">
        <f ca="1">RANK(J8,$J$6:$J$10,0)</f>
        <v>1</v>
      </c>
      <c r="B8" s="132" t="s">
        <v>15</v>
      </c>
      <c r="C8" s="133"/>
      <c r="D8" s="133"/>
      <c r="E8" s="133"/>
      <c r="F8" s="133"/>
      <c r="G8" s="133"/>
      <c r="H8" s="160"/>
      <c r="I8" s="20">
        <f ca="1">SUMIF($G$13:$L$23,B8,$W$13:$W$23)+SUMIF($N$13:$S$23,B8,$U$13:$U$23)</f>
        <v>0</v>
      </c>
      <c r="J8" s="21">
        <f ca="1">(K8*2)+L8+(H8*0.001)-(I8*0.001)+(H8*0.00001)</f>
        <v>0</v>
      </c>
      <c r="K8" s="22">
        <f>SUMPRODUCT(($G$13:$L$23=B8)*($Y$13:$Y$23=2))+SUMPRODUCT(($N$13:$S$23=B8)*($AA$13:$AA$23=2))</f>
        <v>0</v>
      </c>
      <c r="L8" s="22">
        <f>SUMPRODUCT(($G$13:$L$23=B8)*($Y$13:$Y$23=1))+SUMPRODUCT(($N$13:$S$23=B8)*($AA$13:$AA$23=1))</f>
        <v>0</v>
      </c>
      <c r="M8" s="22">
        <f>SUMPRODUCT(($G$13:$L$23=B8)*($Y$13:$Y$23=0))+SUMPRODUCT(($N$13:$S$23=B8)*($AA$13:$AA$23=0))</f>
        <v>0</v>
      </c>
      <c r="N8" s="23">
        <f ca="1">H8-I8</f>
        <v>0</v>
      </c>
      <c r="O8" s="18">
        <f ca="1">RANK(Y8,$Y$6:$Y$10,0)</f>
        <v>1</v>
      </c>
      <c r="P8" s="132" t="s">
        <v>16</v>
      </c>
      <c r="Q8" s="133"/>
      <c r="R8" s="133"/>
      <c r="S8" s="133"/>
      <c r="T8" s="133"/>
      <c r="U8" s="133"/>
      <c r="V8" s="134"/>
      <c r="W8" s="20">
        <f ca="1">SUMIF($AF$13:$AK$23,P8,$AT$13:$AT$23)+SUMIF($AM$13:$AR$23,P8,$AV$13:$AV$23)</f>
        <v>0</v>
      </c>
      <c r="X8" s="20">
        <f ca="1">SUMIF($AF$13:$AK$23,P8,$AV$13:$AV$23)+SUMIF($AM$13:$AR$23,P8,$AT$13:$AT$23)</f>
        <v>0</v>
      </c>
      <c r="Y8" s="21">
        <f ca="1">(Z8*2)+AA8+(W8*0.001)-(X8*0.001)+(W8*0.00001)</f>
        <v>0</v>
      </c>
      <c r="Z8" s="22">
        <f>SUMPRODUCT(($AF$13:$AK$23=P8)*($AX$13:$AX$23=2))+SUMPRODUCT(($AM$13:$AR$23=P8)*($AZ$13:$AZ$23=2))</f>
        <v>0</v>
      </c>
      <c r="AA8" s="22">
        <f>SUMPRODUCT(($AF$13:$AK$23=P8)*($AX$13:$AX$23=1))+SUMPRODUCT(($AM$13:$AR$23=P8)*($AZ$13:$AZ$23=1))</f>
        <v>0</v>
      </c>
      <c r="AB8" s="22">
        <f>SUMPRODUCT(($AF$13:$AK$23=P8)*($AX$13:$AX$23=0))+SUMPRODUCT(($AM$13:$AR$23=P8)*($AZ$13:$AZ$23=0))</f>
        <v>0</v>
      </c>
      <c r="AC8" s="24">
        <f ca="1">W8-X8</f>
        <v>0</v>
      </c>
      <c r="AD8" s="25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6"/>
    </row>
    <row r="9" spans="1:69" ht="18" customHeight="1" x14ac:dyDescent="0.15">
      <c r="A9" s="18">
        <f ca="1">RANK(J9,$J$6:$J$10,0)</f>
        <v>1</v>
      </c>
      <c r="B9" s="132" t="s">
        <v>14</v>
      </c>
      <c r="C9" s="133"/>
      <c r="D9" s="133"/>
      <c r="E9" s="133"/>
      <c r="F9" s="133"/>
      <c r="G9" s="133"/>
      <c r="H9" s="160"/>
      <c r="I9" s="20">
        <f ca="1">SUMIF($G$13:$L$23,B9,$W$13:$W$23)+SUMIF($N$13:$S$23,B9,$U$13:$U$23)</f>
        <v>0</v>
      </c>
      <c r="J9" s="21">
        <f ca="1">(K9*2)+L9+(H9*0.001)-(I9*0.001)+(H9*0.00001)</f>
        <v>0</v>
      </c>
      <c r="K9" s="22">
        <f>SUMPRODUCT(($G$13:$L$23=B9)*($Y$13:$Y$23=2))+SUMPRODUCT(($N$13:$S$23=B9)*($AA$13:$AA$23=2))</f>
        <v>0</v>
      </c>
      <c r="L9" s="22">
        <f>SUMPRODUCT(($G$13:$L$23=B9)*($Y$13:$Y$23=1))+SUMPRODUCT(($N$13:$S$23=B9)*($AA$13:$AA$23=1))</f>
        <v>0</v>
      </c>
      <c r="M9" s="22">
        <f>SUMPRODUCT(($G$13:$L$23=B9)*($Y$13:$Y$23=0))+SUMPRODUCT(($N$13:$S$23=B9)*($AA$13:$AA$23=0))</f>
        <v>0</v>
      </c>
      <c r="N9" s="23">
        <f ca="1">H9-I9</f>
        <v>0</v>
      </c>
      <c r="O9" s="18">
        <f ca="1">RANK(Y9,$Y$6:$Y$10,0)</f>
        <v>1</v>
      </c>
      <c r="P9" s="132" t="s">
        <v>47</v>
      </c>
      <c r="Q9" s="133"/>
      <c r="R9" s="133"/>
      <c r="S9" s="133"/>
      <c r="T9" s="133"/>
      <c r="U9" s="133"/>
      <c r="V9" s="134"/>
      <c r="W9" s="20">
        <f ca="1">SUMIF($AF$13:$AK$23,P9,$AT$13:$AT$23)+SUMIF($AM$13:$AR$23,P9,$AV$13:$AV$23)</f>
        <v>0</v>
      </c>
      <c r="X9" s="20">
        <f ca="1">SUMIF($AF$13:$AK$23,P9,$AV$13:$AV$23)+SUMIF($AM$13:$AR$23,P9,$AT$13:$AT$23)</f>
        <v>0</v>
      </c>
      <c r="Y9" s="21">
        <f ca="1">(Z9*2)+AA9+(W9*0.001)-(X9*0.001)+(W9*0.00001)</f>
        <v>0</v>
      </c>
      <c r="Z9" s="22">
        <f>SUMPRODUCT(($AF$13:$AK$23=P9)*($AX$13:$AX$23=2))+SUMPRODUCT(($AM$13:$AR$23=P9)*($AZ$13:$AZ$23=2))</f>
        <v>0</v>
      </c>
      <c r="AA9" s="22">
        <f>SUMPRODUCT(($AF$13:$AK$23=P9)*($AX$13:$AX$23=1))+SUMPRODUCT(($AM$13:$AR$23=P9)*($AZ$13:$AZ$23=1))</f>
        <v>0</v>
      </c>
      <c r="AB9" s="22">
        <f>SUMPRODUCT(($AF$13:$AK$23=P9)*($AX$13:$AX$23=0))+SUMPRODUCT(($AM$13:$AR$23=P9)*($AZ$13:$AZ$23=0))</f>
        <v>0</v>
      </c>
      <c r="AC9" s="24">
        <f ca="1">W9-X9</f>
        <v>0</v>
      </c>
      <c r="AD9" s="25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6"/>
    </row>
    <row r="10" spans="1:69" ht="18" customHeight="1" x14ac:dyDescent="0.15">
      <c r="A10" s="27">
        <f ca="1">RANK(J10,$J$6:$J$10,0)</f>
        <v>1</v>
      </c>
      <c r="B10" s="132" t="s">
        <v>45</v>
      </c>
      <c r="C10" s="144"/>
      <c r="D10" s="144"/>
      <c r="E10" s="144"/>
      <c r="F10" s="144"/>
      <c r="G10" s="144"/>
      <c r="H10" s="145"/>
      <c r="I10" s="20">
        <f ca="1">SUMIF($G$13:$L$23,B10,$W$13:$W$23)+SUMIF($N$13:$S$23,B10,$U$13:$U$23)</f>
        <v>0</v>
      </c>
      <c r="J10" s="21">
        <f ca="1">(K10*2)+L10+(H10*0.001)-(I10*0.001)+(H10*0.00001)</f>
        <v>0</v>
      </c>
      <c r="K10" s="22">
        <f>SUMPRODUCT(($G$13:$L$23=B10)*($Y$13:$Y$23=2))+SUMPRODUCT(($N$13:$S$23=B10)*($AA$13:$AA$23=2))</f>
        <v>0</v>
      </c>
      <c r="L10" s="22">
        <f>SUMPRODUCT(($G$13:$L$23=B10)*($Y$13:$Y$23=1))+SUMPRODUCT(($N$13:$S$23=B10)*($AA$13:$AA$23=1))</f>
        <v>0</v>
      </c>
      <c r="M10" s="22">
        <f>SUMPRODUCT(($G$13:$L$23=B10)*($Y$13:$Y$23=0))+SUMPRODUCT(($N$13:$S$23=B10)*($AA$13:$AA$23=0))</f>
        <v>0</v>
      </c>
      <c r="N10" s="23">
        <f ca="1">H10-I10</f>
        <v>0</v>
      </c>
      <c r="O10" s="27">
        <f ca="1">RANK(Y10,$Y$6:$Y$10,0)</f>
        <v>1</v>
      </c>
      <c r="P10" s="132" t="s">
        <v>46</v>
      </c>
      <c r="Q10" s="133"/>
      <c r="R10" s="133"/>
      <c r="S10" s="133"/>
      <c r="T10" s="133"/>
      <c r="U10" s="133"/>
      <c r="V10" s="134"/>
      <c r="W10" s="20">
        <f ca="1">SUMIF($AF$13:$AK$23,P10,$AT$13:$AT$23)+SUMIF($AM$13:$AR$23,P10,$AV$13:$AV$23)</f>
        <v>0</v>
      </c>
      <c r="X10" s="20">
        <f ca="1">SUMIF($AF$13:$AK$23,P10,$AV$13:$AV$23)+SUMIF($AM$13:$AR$23,P10,$AT$13:$AT$23)</f>
        <v>0</v>
      </c>
      <c r="Y10" s="21">
        <f ca="1">(Z10*2)+AA10+(W10*0.001)-(X10*0.001)+(W10*0.00001)</f>
        <v>0</v>
      </c>
      <c r="Z10" s="22">
        <f>SUMPRODUCT(($AF$13:$AK$23=P10)*($AX$13:$AX$23=2))+SUMPRODUCT(($AM$13:$AR$23=P10)*($AZ$13:$AZ$23=2))</f>
        <v>0</v>
      </c>
      <c r="AA10" s="22">
        <f>SUMPRODUCT(($AF$13:$AK$23=P10)*($AX$13:$AX$23=1))+SUMPRODUCT(($AM$13:$AR$23=P10)*($AZ$13:$AZ$23=1))</f>
        <v>0</v>
      </c>
      <c r="AB10" s="22">
        <f>SUMPRODUCT(($AF$13:$AK$23=P10)*($AX$13:$AX$23=0))+SUMPRODUCT(($AM$13:$AR$23=P10)*($AZ$13:$AZ$23=0))</f>
        <v>0</v>
      </c>
      <c r="AC10" s="24">
        <f ca="1">W10-X10</f>
        <v>0</v>
      </c>
      <c r="AD10" s="25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6"/>
    </row>
    <row r="11" spans="1:69" ht="18" customHeight="1" x14ac:dyDescent="0.15">
      <c r="A11" s="28"/>
      <c r="B11" s="6"/>
      <c r="C11" s="6"/>
      <c r="D11" s="6"/>
      <c r="E11" s="6"/>
      <c r="F11" s="6"/>
      <c r="G11" s="6"/>
      <c r="H11" s="6"/>
      <c r="I11" s="29"/>
      <c r="J11" s="29"/>
      <c r="K11" s="29"/>
      <c r="L11" s="29"/>
      <c r="M11" s="29"/>
      <c r="N11" s="29"/>
      <c r="O11" s="29"/>
      <c r="P11" s="6"/>
      <c r="Q11" s="6"/>
      <c r="R11" s="6"/>
      <c r="S11" s="6"/>
      <c r="T11" s="6"/>
      <c r="U11" s="6"/>
      <c r="V11" s="6"/>
      <c r="W11" s="29"/>
      <c r="X11" s="29"/>
      <c r="Y11" s="29"/>
      <c r="Z11" s="30"/>
      <c r="AA11" s="31"/>
      <c r="AB11" s="30"/>
      <c r="AC11" s="29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6"/>
    </row>
    <row r="12" spans="1:69" ht="18" customHeight="1" x14ac:dyDescent="0.15">
      <c r="A12" s="32"/>
      <c r="B12" s="6"/>
      <c r="C12" s="6"/>
      <c r="D12" s="137" t="s">
        <v>17</v>
      </c>
      <c r="E12" s="138"/>
      <c r="F12" s="6"/>
      <c r="G12" s="139" t="s">
        <v>18</v>
      </c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6"/>
      <c r="U12" s="139" t="s">
        <v>19</v>
      </c>
      <c r="V12" s="140"/>
      <c r="W12" s="33"/>
      <c r="X12" s="6"/>
      <c r="Y12" s="141" t="s">
        <v>20</v>
      </c>
      <c r="Z12" s="142"/>
      <c r="AA12" s="143"/>
      <c r="AB12" s="6"/>
      <c r="AC12" s="137" t="s">
        <v>17</v>
      </c>
      <c r="AD12" s="138"/>
      <c r="AE12" s="6"/>
      <c r="AF12" s="139" t="s">
        <v>21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34"/>
      <c r="AT12" s="139" t="s">
        <v>19</v>
      </c>
      <c r="AU12" s="140"/>
      <c r="AV12" s="33"/>
      <c r="AW12" s="6"/>
      <c r="AX12" s="141" t="s">
        <v>20</v>
      </c>
      <c r="AY12" s="142"/>
      <c r="AZ12" s="143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6"/>
    </row>
    <row r="13" spans="1:69" ht="18" customHeight="1" x14ac:dyDescent="0.15">
      <c r="A13" s="35"/>
      <c r="B13" s="36"/>
      <c r="C13" s="6"/>
      <c r="D13" s="131">
        <v>43092.4375</v>
      </c>
      <c r="E13" s="131"/>
      <c r="F13" s="37"/>
      <c r="G13" s="127" t="str">
        <f>B6</f>
        <v>Wilhelmina 1</v>
      </c>
      <c r="H13" s="128"/>
      <c r="I13" s="128"/>
      <c r="J13" s="128"/>
      <c r="K13" s="128"/>
      <c r="L13" s="128"/>
      <c r="M13" s="38" t="s">
        <v>22</v>
      </c>
      <c r="N13" s="151" t="str">
        <f>B7</f>
        <v>Wilhelmina 4</v>
      </c>
      <c r="O13" s="128"/>
      <c r="P13" s="128"/>
      <c r="Q13" s="128"/>
      <c r="R13" s="128"/>
      <c r="S13" s="152"/>
      <c r="T13" s="39"/>
      <c r="U13" s="20"/>
      <c r="V13" s="40" t="s">
        <v>22</v>
      </c>
      <c r="W13" s="20"/>
      <c r="X13" s="39"/>
      <c r="Y13" s="41" t="str">
        <f>IF(U13="","",IF(U13&gt;W13,3,IF(U13=W13,1,0)))</f>
        <v/>
      </c>
      <c r="Z13" s="39"/>
      <c r="AA13" s="41" t="str">
        <f>IF(W13="","",IF(W13&gt;U13,3,IF(W13=U13,1,0)))</f>
        <v/>
      </c>
      <c r="AB13" s="25"/>
      <c r="AC13" s="131">
        <v>43092.4375</v>
      </c>
      <c r="AD13" s="131"/>
      <c r="AE13" s="19"/>
      <c r="AF13" s="127" t="str">
        <f>P6</f>
        <v>Wilhelmina 2</v>
      </c>
      <c r="AG13" s="128"/>
      <c r="AH13" s="128"/>
      <c r="AI13" s="128"/>
      <c r="AJ13" s="128"/>
      <c r="AK13" s="128"/>
      <c r="AL13" s="38" t="s">
        <v>22</v>
      </c>
      <c r="AM13" s="151" t="str">
        <f>P7</f>
        <v>Wilhelmina 5</v>
      </c>
      <c r="AN13" s="128"/>
      <c r="AO13" s="128"/>
      <c r="AP13" s="128"/>
      <c r="AQ13" s="128"/>
      <c r="AR13" s="152"/>
      <c r="AS13" s="42"/>
      <c r="AT13" s="43"/>
      <c r="AU13" s="40" t="s">
        <v>22</v>
      </c>
      <c r="AV13" s="43"/>
      <c r="AW13" s="39"/>
      <c r="AX13" s="44" t="str">
        <f>IF(AT13="","",IF(AT13&gt;AV13,3,IF(AT13=AV13,1,0)))</f>
        <v/>
      </c>
      <c r="AY13" s="39"/>
      <c r="AZ13" s="44" t="str">
        <f>IF(AV13="","",IF(AV13&gt;AT13,3,IF(AV13=AT13,1,0)))</f>
        <v/>
      </c>
      <c r="BA13" s="25"/>
      <c r="BB13" s="6"/>
      <c r="BC13" s="6"/>
      <c r="BD13" s="36"/>
      <c r="BE13" s="3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6"/>
    </row>
    <row r="14" spans="1:69" ht="18" customHeight="1" x14ac:dyDescent="0.15">
      <c r="A14" s="32"/>
      <c r="B14" s="6"/>
      <c r="C14" s="6"/>
      <c r="D14" s="131">
        <v>43092.451388888891</v>
      </c>
      <c r="E14" s="131"/>
      <c r="F14" s="37"/>
      <c r="G14" s="129" t="str">
        <f>B8</f>
        <v>Wilhelmina 9</v>
      </c>
      <c r="H14" s="130"/>
      <c r="I14" s="130"/>
      <c r="J14" s="130"/>
      <c r="K14" s="130"/>
      <c r="L14" s="130"/>
      <c r="M14" s="38" t="s">
        <v>22</v>
      </c>
      <c r="N14" s="135" t="str">
        <f>B9</f>
        <v>Amigos</v>
      </c>
      <c r="O14" s="130"/>
      <c r="P14" s="130"/>
      <c r="Q14" s="130"/>
      <c r="R14" s="130"/>
      <c r="S14" s="136"/>
      <c r="T14" s="39"/>
      <c r="U14" s="20"/>
      <c r="V14" s="40" t="s">
        <v>22</v>
      </c>
      <c r="W14" s="20"/>
      <c r="X14" s="39"/>
      <c r="Y14" s="41" t="str">
        <f>IF(U14="","",IF(U14&gt;W14,3,IF(U14=W14,1,0)))</f>
        <v/>
      </c>
      <c r="Z14" s="45"/>
      <c r="AA14" s="41" t="str">
        <f>IF(W14="","",IF(W14&gt;U14,3,IF(W14=U14,1,0)))</f>
        <v/>
      </c>
      <c r="AB14" s="25"/>
      <c r="AC14" s="131">
        <v>43092.451388888891</v>
      </c>
      <c r="AD14" s="131"/>
      <c r="AE14" s="19"/>
      <c r="AF14" s="129" t="str">
        <f>P8</f>
        <v>Wilhelmina 7</v>
      </c>
      <c r="AG14" s="130"/>
      <c r="AH14" s="130"/>
      <c r="AI14" s="130"/>
      <c r="AJ14" s="130"/>
      <c r="AK14" s="130"/>
      <c r="AL14" s="38" t="s">
        <v>22</v>
      </c>
      <c r="AM14" s="135" t="str">
        <f>P9</f>
        <v>Xxl boxxen</v>
      </c>
      <c r="AN14" s="130"/>
      <c r="AO14" s="130"/>
      <c r="AP14" s="130"/>
      <c r="AQ14" s="130"/>
      <c r="AR14" s="136"/>
      <c r="AS14" s="42"/>
      <c r="AT14" s="43"/>
      <c r="AU14" s="40" t="s">
        <v>22</v>
      </c>
      <c r="AV14" s="43"/>
      <c r="AW14" s="39"/>
      <c r="AX14" s="44" t="str">
        <f>IF(AT14="","",IF(AT14&gt;AV14,3,IF(AT14=AV14,1,0)))</f>
        <v/>
      </c>
      <c r="AY14" s="45"/>
      <c r="AZ14" s="44" t="str">
        <f>IF(AV14="","",IF(AV14&gt;AT14,3,IF(AV14=AT14,1,0)))</f>
        <v/>
      </c>
      <c r="BA14" s="25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6"/>
    </row>
    <row r="15" spans="1:69" ht="18" customHeight="1" x14ac:dyDescent="0.15">
      <c r="A15" s="32"/>
      <c r="B15" s="6"/>
      <c r="C15" s="6"/>
      <c r="D15" s="131">
        <v>43092.465277777781</v>
      </c>
      <c r="E15" s="131"/>
      <c r="F15" s="37"/>
      <c r="G15" s="129" t="str">
        <f>B10</f>
        <v>Politie Den Bosch</v>
      </c>
      <c r="H15" s="130"/>
      <c r="I15" s="130"/>
      <c r="J15" s="130"/>
      <c r="K15" s="130"/>
      <c r="L15" s="130"/>
      <c r="M15" s="38" t="s">
        <v>22</v>
      </c>
      <c r="N15" s="135" t="str">
        <f>B6</f>
        <v>Wilhelmina 1</v>
      </c>
      <c r="O15" s="130"/>
      <c r="P15" s="130"/>
      <c r="Q15" s="130"/>
      <c r="R15" s="130"/>
      <c r="S15" s="136"/>
      <c r="T15" s="39"/>
      <c r="U15" s="43"/>
      <c r="V15" s="40" t="s">
        <v>22</v>
      </c>
      <c r="W15" s="43"/>
      <c r="X15" s="39"/>
      <c r="Y15" s="44" t="str">
        <f>IF(U15="","",IF(U15&gt;W15,3,IF(U15=W15,1,0)))</f>
        <v/>
      </c>
      <c r="Z15" s="45"/>
      <c r="AA15" s="44" t="str">
        <f>IF(W15="","",IF(W15&gt;U15,3,IF(W15=U15,1,0)))</f>
        <v/>
      </c>
      <c r="AB15" s="25"/>
      <c r="AC15" s="131">
        <v>43092.465277777781</v>
      </c>
      <c r="AD15" s="131"/>
      <c r="AE15" s="19"/>
      <c r="AF15" s="129" t="str">
        <f>P10</f>
        <v>Politie Eindhoven</v>
      </c>
      <c r="AG15" s="130"/>
      <c r="AH15" s="130"/>
      <c r="AI15" s="130"/>
      <c r="AJ15" s="130"/>
      <c r="AK15" s="130"/>
      <c r="AL15" s="38" t="s">
        <v>22</v>
      </c>
      <c r="AM15" s="135" t="str">
        <f>P6</f>
        <v>Wilhelmina 2</v>
      </c>
      <c r="AN15" s="130"/>
      <c r="AO15" s="130"/>
      <c r="AP15" s="130"/>
      <c r="AQ15" s="130"/>
      <c r="AR15" s="136"/>
      <c r="AS15" s="42"/>
      <c r="AT15" s="43"/>
      <c r="AU15" s="40" t="s">
        <v>22</v>
      </c>
      <c r="AV15" s="43"/>
      <c r="AW15" s="39"/>
      <c r="AX15" s="44" t="str">
        <f>IF(AT15="","",IF(AT15&gt;AV15,3,IF(AT15=AV15,1,0)))</f>
        <v/>
      </c>
      <c r="AY15" s="45"/>
      <c r="AZ15" s="44" t="str">
        <f>IF(AV15="","",IF(AV15&gt;AT15,3,IF(AV15=AT15,1,0)))</f>
        <v/>
      </c>
      <c r="BA15" s="25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6"/>
    </row>
    <row r="16" spans="1:69" ht="18" customHeight="1" x14ac:dyDescent="0.15">
      <c r="A16" s="32"/>
      <c r="B16" s="6"/>
      <c r="C16" s="6"/>
      <c r="D16" s="131">
        <v>43092.479166666664</v>
      </c>
      <c r="E16" s="131"/>
      <c r="F16" s="37"/>
      <c r="G16" s="129" t="str">
        <f>B7</f>
        <v>Wilhelmina 4</v>
      </c>
      <c r="H16" s="130"/>
      <c r="I16" s="130"/>
      <c r="J16" s="130"/>
      <c r="K16" s="130"/>
      <c r="L16" s="130"/>
      <c r="M16" s="38" t="s">
        <v>22</v>
      </c>
      <c r="N16" s="135" t="str">
        <f>B8</f>
        <v>Wilhelmina 9</v>
      </c>
      <c r="O16" s="130"/>
      <c r="P16" s="130"/>
      <c r="Q16" s="130"/>
      <c r="R16" s="130"/>
      <c r="S16" s="136"/>
      <c r="T16" s="39"/>
      <c r="U16" s="20"/>
      <c r="V16" s="40" t="s">
        <v>22</v>
      </c>
      <c r="W16" s="20"/>
      <c r="X16" s="39"/>
      <c r="Y16" s="41" t="str">
        <f>IF(U16="","",IF(U16&gt;W16,3,IF(U16=W16,1,0)))</f>
        <v/>
      </c>
      <c r="Z16" s="45"/>
      <c r="AA16" s="41" t="str">
        <f>IF(W16="","",IF(W16&gt;U16,3,IF(W16=U16,1,0)))</f>
        <v/>
      </c>
      <c r="AB16" s="25"/>
      <c r="AC16" s="131">
        <v>43092.479166666664</v>
      </c>
      <c r="AD16" s="131"/>
      <c r="AE16" s="19"/>
      <c r="AF16" s="129" t="str">
        <f>P7</f>
        <v>Wilhelmina 5</v>
      </c>
      <c r="AG16" s="130"/>
      <c r="AH16" s="130"/>
      <c r="AI16" s="130"/>
      <c r="AJ16" s="130"/>
      <c r="AK16" s="130"/>
      <c r="AL16" s="38" t="s">
        <v>22</v>
      </c>
      <c r="AM16" s="135" t="str">
        <f>P8</f>
        <v>Wilhelmina 7</v>
      </c>
      <c r="AN16" s="130"/>
      <c r="AO16" s="130"/>
      <c r="AP16" s="130"/>
      <c r="AQ16" s="130"/>
      <c r="AR16" s="136"/>
      <c r="AS16" s="42"/>
      <c r="AT16" s="43"/>
      <c r="AU16" s="40" t="s">
        <v>22</v>
      </c>
      <c r="AV16" s="43"/>
      <c r="AW16" s="39"/>
      <c r="AX16" s="44" t="str">
        <f>IF(AT16="","",IF(AT16&gt;AV16,3,IF(AT16=AV16,1,0)))</f>
        <v/>
      </c>
      <c r="AY16" s="45"/>
      <c r="AZ16" s="44" t="str">
        <f>IF(AV16="","",IF(AV16&gt;AT16,3,IF(AV16=AT16,1,0)))</f>
        <v/>
      </c>
      <c r="BA16" s="25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6"/>
    </row>
    <row r="17" spans="1:256" ht="18" customHeight="1" x14ac:dyDescent="0.15">
      <c r="A17" s="32"/>
      <c r="B17" s="6"/>
      <c r="C17" s="6"/>
      <c r="D17" s="131">
        <v>43092.493055555555</v>
      </c>
      <c r="E17" s="131"/>
      <c r="F17" s="37"/>
      <c r="G17" s="129" t="str">
        <f>B10</f>
        <v>Politie Den Bosch</v>
      </c>
      <c r="H17" s="130"/>
      <c r="I17" s="130"/>
      <c r="J17" s="130"/>
      <c r="K17" s="130"/>
      <c r="L17" s="130"/>
      <c r="M17" s="38" t="s">
        <v>22</v>
      </c>
      <c r="N17" s="135" t="str">
        <f>B9</f>
        <v>Amigos</v>
      </c>
      <c r="O17" s="130"/>
      <c r="P17" s="130"/>
      <c r="Q17" s="130"/>
      <c r="R17" s="130"/>
      <c r="S17" s="136"/>
      <c r="T17" s="39"/>
      <c r="U17" s="20"/>
      <c r="V17" s="40" t="s">
        <v>22</v>
      </c>
      <c r="W17" s="20"/>
      <c r="X17" s="39"/>
      <c r="Y17" s="41" t="str">
        <f>IF(U17="","",IF(U17&gt;W17,3,IF(U17=W17,1,0)))</f>
        <v/>
      </c>
      <c r="Z17" s="45"/>
      <c r="AA17" s="41" t="str">
        <f>IF(W17="","",IF(W17&gt;U17,3,IF(W17=U17,1,0)))</f>
        <v/>
      </c>
      <c r="AB17" s="25"/>
      <c r="AC17" s="131">
        <v>43092.493055555555</v>
      </c>
      <c r="AD17" s="131"/>
      <c r="AE17" s="19"/>
      <c r="AF17" s="129" t="str">
        <f>P10</f>
        <v>Politie Eindhoven</v>
      </c>
      <c r="AG17" s="130"/>
      <c r="AH17" s="130"/>
      <c r="AI17" s="130"/>
      <c r="AJ17" s="130"/>
      <c r="AK17" s="130"/>
      <c r="AL17" s="38" t="s">
        <v>22</v>
      </c>
      <c r="AM17" s="135" t="str">
        <f>P9</f>
        <v>Xxl boxxen</v>
      </c>
      <c r="AN17" s="130"/>
      <c r="AO17" s="130"/>
      <c r="AP17" s="130"/>
      <c r="AQ17" s="130"/>
      <c r="AR17" s="136"/>
      <c r="AS17" s="42"/>
      <c r="AT17" s="43"/>
      <c r="AU17" s="40" t="s">
        <v>22</v>
      </c>
      <c r="AV17" s="43"/>
      <c r="AW17" s="39"/>
      <c r="AX17" s="44" t="str">
        <f>IF(AT17="","",IF(AT17&gt;AV17,3,IF(AT17=AV17,1,0)))</f>
        <v/>
      </c>
      <c r="AY17" s="45"/>
      <c r="AZ17" s="44" t="str">
        <f>IF(AV17="","",IF(AV17&gt;AT17,3,IF(AV17=AT17,1,0)))</f>
        <v/>
      </c>
      <c r="BA17" s="25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6"/>
    </row>
    <row r="18" spans="1:256" ht="18" customHeight="1" x14ac:dyDescent="0.15">
      <c r="A18" s="32"/>
      <c r="B18" s="6"/>
      <c r="C18" s="6"/>
      <c r="D18" s="117"/>
      <c r="E18" s="117"/>
      <c r="F18" s="37"/>
      <c r="G18" s="158" t="s">
        <v>48</v>
      </c>
      <c r="H18" s="159"/>
      <c r="I18" s="159"/>
      <c r="J18" s="159"/>
      <c r="K18" s="116"/>
      <c r="L18" s="116"/>
      <c r="M18" s="38"/>
      <c r="N18" s="118"/>
      <c r="O18" s="116"/>
      <c r="P18" s="116"/>
      <c r="Q18" s="116"/>
      <c r="R18" s="116"/>
      <c r="S18" s="119"/>
      <c r="T18" s="39"/>
      <c r="U18" s="20"/>
      <c r="V18" s="40"/>
      <c r="W18" s="20"/>
      <c r="X18" s="39"/>
      <c r="Y18" s="41"/>
      <c r="Z18" s="45"/>
      <c r="AA18" s="41"/>
      <c r="AB18" s="25"/>
      <c r="AC18" s="117"/>
      <c r="AD18" s="117"/>
      <c r="AE18" s="120"/>
      <c r="AF18" s="158" t="s">
        <v>48</v>
      </c>
      <c r="AG18" s="159"/>
      <c r="AH18" s="159"/>
      <c r="AI18" s="159"/>
      <c r="AJ18" s="116"/>
      <c r="AK18" s="116"/>
      <c r="AL18" s="38"/>
      <c r="AM18" s="118"/>
      <c r="AN18" s="116"/>
      <c r="AO18" s="116"/>
      <c r="AP18" s="116"/>
      <c r="AQ18" s="116"/>
      <c r="AR18" s="119"/>
      <c r="AS18" s="42"/>
      <c r="AT18" s="43"/>
      <c r="AU18" s="40"/>
      <c r="AV18" s="43"/>
      <c r="AW18" s="39"/>
      <c r="AX18" s="44"/>
      <c r="AY18" s="45"/>
      <c r="AZ18" s="44"/>
      <c r="BA18" s="25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6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</row>
    <row r="19" spans="1:256" ht="18" customHeight="1" x14ac:dyDescent="0.15">
      <c r="A19" s="32"/>
      <c r="B19" s="6"/>
      <c r="C19" s="6"/>
      <c r="D19" s="149">
        <v>0.52083333333333337</v>
      </c>
      <c r="E19" s="150"/>
      <c r="F19" s="37"/>
      <c r="G19" s="129" t="str">
        <f>B6</f>
        <v>Wilhelmina 1</v>
      </c>
      <c r="H19" s="130"/>
      <c r="I19" s="130"/>
      <c r="J19" s="130"/>
      <c r="K19" s="130"/>
      <c r="L19" s="130"/>
      <c r="M19" s="38" t="s">
        <v>22</v>
      </c>
      <c r="N19" s="135" t="str">
        <f>B8</f>
        <v>Wilhelmina 9</v>
      </c>
      <c r="O19" s="130"/>
      <c r="P19" s="130"/>
      <c r="Q19" s="130"/>
      <c r="R19" s="130"/>
      <c r="S19" s="136"/>
      <c r="T19" s="39"/>
      <c r="U19" s="20"/>
      <c r="V19" s="40" t="s">
        <v>22</v>
      </c>
      <c r="W19" s="20"/>
      <c r="X19" s="39"/>
      <c r="Y19" s="41" t="str">
        <f>IF(U19="","",IF(U19&gt;W19,3,IF(U19=W19,1,0)))</f>
        <v/>
      </c>
      <c r="Z19" s="45"/>
      <c r="AA19" s="41" t="str">
        <f>IF(W19="","",IF(W19&gt;U19,3,IF(W19=U19,1,0)))</f>
        <v/>
      </c>
      <c r="AB19" s="25"/>
      <c r="AC19" s="149">
        <v>0.52083333333333337</v>
      </c>
      <c r="AD19" s="150"/>
      <c r="AE19" s="19"/>
      <c r="AF19" s="129" t="str">
        <f>P6</f>
        <v>Wilhelmina 2</v>
      </c>
      <c r="AG19" s="130"/>
      <c r="AH19" s="130"/>
      <c r="AI19" s="130"/>
      <c r="AJ19" s="130"/>
      <c r="AK19" s="130"/>
      <c r="AL19" s="38" t="s">
        <v>22</v>
      </c>
      <c r="AM19" s="135" t="str">
        <f>P8</f>
        <v>Wilhelmina 7</v>
      </c>
      <c r="AN19" s="130"/>
      <c r="AO19" s="130"/>
      <c r="AP19" s="130"/>
      <c r="AQ19" s="130"/>
      <c r="AR19" s="136"/>
      <c r="AS19" s="42"/>
      <c r="AT19" s="43"/>
      <c r="AU19" s="40" t="s">
        <v>22</v>
      </c>
      <c r="AV19" s="43"/>
      <c r="AW19" s="39"/>
      <c r="AX19" s="44" t="str">
        <f>IF(AT19="","",IF(AT19&gt;AV19,3,IF(AT19=AV19,1,0)))</f>
        <v/>
      </c>
      <c r="AY19" s="45"/>
      <c r="AZ19" s="44" t="str">
        <f>IF(AV19="","",IF(AV19&gt;AT19,3,IF(AV19=AT19,1,0)))</f>
        <v/>
      </c>
      <c r="BA19" s="25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6"/>
    </row>
    <row r="20" spans="1:256" ht="18" customHeight="1" x14ac:dyDescent="0.15">
      <c r="A20" s="32"/>
      <c r="B20" s="6"/>
      <c r="C20" s="6"/>
      <c r="D20" s="149">
        <v>0.53472222222222221</v>
      </c>
      <c r="E20" s="150"/>
      <c r="F20" s="37"/>
      <c r="G20" s="129" t="str">
        <f>B7</f>
        <v>Wilhelmina 4</v>
      </c>
      <c r="H20" s="130"/>
      <c r="I20" s="130"/>
      <c r="J20" s="130"/>
      <c r="K20" s="130"/>
      <c r="L20" s="130"/>
      <c r="M20" s="38" t="s">
        <v>22</v>
      </c>
      <c r="N20" s="135" t="str">
        <f>B10</f>
        <v>Politie Den Bosch</v>
      </c>
      <c r="O20" s="130"/>
      <c r="P20" s="130"/>
      <c r="Q20" s="130"/>
      <c r="R20" s="130"/>
      <c r="S20" s="136"/>
      <c r="T20" s="39"/>
      <c r="U20" s="20"/>
      <c r="V20" s="40" t="s">
        <v>22</v>
      </c>
      <c r="W20" s="20"/>
      <c r="X20" s="39"/>
      <c r="Y20" s="41" t="str">
        <f>IF(U20="","",IF(U20&gt;W20,3,IF(U20=W20,1,0)))</f>
        <v/>
      </c>
      <c r="Z20" s="45"/>
      <c r="AA20" s="41" t="str">
        <f>IF(W20="","",IF(W20&gt;U20,3,IF(W20=U20,1,0)))</f>
        <v/>
      </c>
      <c r="AB20" s="25"/>
      <c r="AC20" s="149">
        <v>0.53472222222222221</v>
      </c>
      <c r="AD20" s="150"/>
      <c r="AE20" s="19"/>
      <c r="AF20" s="129" t="str">
        <f>P7</f>
        <v>Wilhelmina 5</v>
      </c>
      <c r="AG20" s="130"/>
      <c r="AH20" s="130"/>
      <c r="AI20" s="130"/>
      <c r="AJ20" s="130"/>
      <c r="AK20" s="130"/>
      <c r="AL20" s="38" t="s">
        <v>22</v>
      </c>
      <c r="AM20" s="135" t="str">
        <f>P10</f>
        <v>Politie Eindhoven</v>
      </c>
      <c r="AN20" s="130"/>
      <c r="AO20" s="130"/>
      <c r="AP20" s="130"/>
      <c r="AQ20" s="130"/>
      <c r="AR20" s="136"/>
      <c r="AS20" s="42"/>
      <c r="AT20" s="43"/>
      <c r="AU20" s="40" t="s">
        <v>22</v>
      </c>
      <c r="AV20" s="43"/>
      <c r="AW20" s="39"/>
      <c r="AX20" s="44" t="str">
        <f>IF(AT20="","",IF(AT20&gt;AV20,3,IF(AT20=AV20,1,0)))</f>
        <v/>
      </c>
      <c r="AY20" s="45"/>
      <c r="AZ20" s="44" t="str">
        <f>IF(AV20="","",IF(AV20&gt;AT20,3,IF(AV20=AT20,1,0)))</f>
        <v/>
      </c>
      <c r="BA20" s="25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6"/>
    </row>
    <row r="21" spans="1:256" ht="18" customHeight="1" x14ac:dyDescent="0.15">
      <c r="A21" s="32"/>
      <c r="B21" s="6"/>
      <c r="C21" s="6"/>
      <c r="D21" s="149">
        <v>0.54861111111111105</v>
      </c>
      <c r="E21" s="150"/>
      <c r="F21" s="37"/>
      <c r="G21" s="129" t="str">
        <f>B9</f>
        <v>Amigos</v>
      </c>
      <c r="H21" s="130"/>
      <c r="I21" s="130"/>
      <c r="J21" s="130"/>
      <c r="K21" s="130"/>
      <c r="L21" s="130"/>
      <c r="M21" s="38" t="s">
        <v>22</v>
      </c>
      <c r="N21" s="135" t="str">
        <f>B6</f>
        <v>Wilhelmina 1</v>
      </c>
      <c r="O21" s="130"/>
      <c r="P21" s="130"/>
      <c r="Q21" s="130"/>
      <c r="R21" s="130"/>
      <c r="S21" s="136"/>
      <c r="T21" s="39"/>
      <c r="U21" s="20"/>
      <c r="V21" s="40" t="s">
        <v>22</v>
      </c>
      <c r="W21" s="20"/>
      <c r="X21" s="39"/>
      <c r="Y21" s="41" t="str">
        <f>IF(U21="","",IF(U21&gt;W21,3,IF(U21=W21,1,0)))</f>
        <v/>
      </c>
      <c r="Z21" s="45"/>
      <c r="AA21" s="41" t="str">
        <f>IF(W21="","",IF(W21&gt;U21,3,IF(W21=U21,1,0)))</f>
        <v/>
      </c>
      <c r="AB21" s="25"/>
      <c r="AC21" s="149">
        <v>0.54861111111111105</v>
      </c>
      <c r="AD21" s="150"/>
      <c r="AE21" s="19"/>
      <c r="AF21" s="129" t="str">
        <f>P9</f>
        <v>Xxl boxxen</v>
      </c>
      <c r="AG21" s="130"/>
      <c r="AH21" s="130"/>
      <c r="AI21" s="130"/>
      <c r="AJ21" s="130"/>
      <c r="AK21" s="130"/>
      <c r="AL21" s="38" t="s">
        <v>22</v>
      </c>
      <c r="AM21" s="135" t="str">
        <f>P6</f>
        <v>Wilhelmina 2</v>
      </c>
      <c r="AN21" s="130"/>
      <c r="AO21" s="130"/>
      <c r="AP21" s="130"/>
      <c r="AQ21" s="130"/>
      <c r="AR21" s="136"/>
      <c r="AS21" s="42"/>
      <c r="AT21" s="43"/>
      <c r="AU21" s="40" t="s">
        <v>22</v>
      </c>
      <c r="AV21" s="43"/>
      <c r="AW21" s="39"/>
      <c r="AX21" s="44" t="str">
        <f>IF(AT21="","",IF(AT21&gt;AV21,3,IF(AT21=AV21,1,0)))</f>
        <v/>
      </c>
      <c r="AY21" s="45"/>
      <c r="AZ21" s="44" t="str">
        <f>IF(AV21="","",IF(AV21&gt;AT21,3,IF(AV21=AT21,1,0)))</f>
        <v/>
      </c>
      <c r="BA21" s="25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6"/>
    </row>
    <row r="22" spans="1:256" ht="18" customHeight="1" x14ac:dyDescent="0.15">
      <c r="A22" s="32"/>
      <c r="B22" s="6"/>
      <c r="C22" s="6"/>
      <c r="D22" s="149">
        <v>0.5625</v>
      </c>
      <c r="E22" s="150"/>
      <c r="F22" s="37"/>
      <c r="G22" s="129" t="str">
        <f>B8</f>
        <v>Wilhelmina 9</v>
      </c>
      <c r="H22" s="130"/>
      <c r="I22" s="130"/>
      <c r="J22" s="130"/>
      <c r="K22" s="130"/>
      <c r="L22" s="130"/>
      <c r="M22" s="38" t="s">
        <v>22</v>
      </c>
      <c r="N22" s="135" t="str">
        <f>B10</f>
        <v>Politie Den Bosch</v>
      </c>
      <c r="O22" s="130"/>
      <c r="P22" s="130"/>
      <c r="Q22" s="130"/>
      <c r="R22" s="130"/>
      <c r="S22" s="136"/>
      <c r="T22" s="39"/>
      <c r="U22" s="20"/>
      <c r="V22" s="40" t="s">
        <v>22</v>
      </c>
      <c r="W22" s="20"/>
      <c r="X22" s="39"/>
      <c r="Y22" s="41" t="str">
        <f>IF(U22="","",IF(U22&gt;W22,3,IF(U22=W22,1,0)))</f>
        <v/>
      </c>
      <c r="Z22" s="45"/>
      <c r="AA22" s="41" t="str">
        <f>IF(W22="","",IF(W22&gt;U22,3,IF(W22=U22,1,0)))</f>
        <v/>
      </c>
      <c r="AB22" s="25"/>
      <c r="AC22" s="149">
        <v>0.5625</v>
      </c>
      <c r="AD22" s="150"/>
      <c r="AE22" s="19"/>
      <c r="AF22" s="129" t="str">
        <f>P8</f>
        <v>Wilhelmina 7</v>
      </c>
      <c r="AG22" s="130"/>
      <c r="AH22" s="130"/>
      <c r="AI22" s="130"/>
      <c r="AJ22" s="130"/>
      <c r="AK22" s="130"/>
      <c r="AL22" s="38" t="s">
        <v>22</v>
      </c>
      <c r="AM22" s="135" t="str">
        <f>P10</f>
        <v>Politie Eindhoven</v>
      </c>
      <c r="AN22" s="130"/>
      <c r="AO22" s="130"/>
      <c r="AP22" s="130"/>
      <c r="AQ22" s="130"/>
      <c r="AR22" s="136"/>
      <c r="AS22" s="42"/>
      <c r="AT22" s="43"/>
      <c r="AU22" s="40" t="s">
        <v>22</v>
      </c>
      <c r="AV22" s="43"/>
      <c r="AW22" s="39"/>
      <c r="AX22" s="44" t="str">
        <f>IF(AT22="","",IF(AT22&gt;AV22,3,IF(AT22=AV22,1,0)))</f>
        <v/>
      </c>
      <c r="AY22" s="45"/>
      <c r="AZ22" s="44" t="str">
        <f>IF(AV22="","",IF(AV22&gt;AT22,3,IF(AV22=AT22,1,0)))</f>
        <v/>
      </c>
      <c r="BA22" s="25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6"/>
    </row>
    <row r="23" spans="1:256" ht="18" customHeight="1" x14ac:dyDescent="0.15">
      <c r="A23" s="32"/>
      <c r="B23" s="6"/>
      <c r="C23" s="6"/>
      <c r="D23" s="149">
        <v>0.57638888888888895</v>
      </c>
      <c r="E23" s="150"/>
      <c r="F23" s="37"/>
      <c r="G23" s="129" t="str">
        <f>B9</f>
        <v>Amigos</v>
      </c>
      <c r="H23" s="130"/>
      <c r="I23" s="130"/>
      <c r="J23" s="130"/>
      <c r="K23" s="130"/>
      <c r="L23" s="130"/>
      <c r="M23" s="38" t="s">
        <v>22</v>
      </c>
      <c r="N23" s="135" t="str">
        <f>B7</f>
        <v>Wilhelmina 4</v>
      </c>
      <c r="O23" s="130"/>
      <c r="P23" s="130"/>
      <c r="Q23" s="130"/>
      <c r="R23" s="130"/>
      <c r="S23" s="136"/>
      <c r="T23" s="39"/>
      <c r="U23" s="20"/>
      <c r="V23" s="40" t="s">
        <v>22</v>
      </c>
      <c r="W23" s="20"/>
      <c r="X23" s="39"/>
      <c r="Y23" s="41" t="str">
        <f>IF(U23="","",IF(U23&gt;W23,3,IF(U23=W23,1,0)))</f>
        <v/>
      </c>
      <c r="Z23" s="45"/>
      <c r="AA23" s="41" t="str">
        <f>IF(W23="","",IF(W23&gt;U23,3,IF(W23=U23,1,0)))</f>
        <v/>
      </c>
      <c r="AB23" s="25"/>
      <c r="AC23" s="149">
        <v>0.57638888888888895</v>
      </c>
      <c r="AD23" s="150"/>
      <c r="AE23" s="19"/>
      <c r="AF23" s="129" t="str">
        <f>P9</f>
        <v>Xxl boxxen</v>
      </c>
      <c r="AG23" s="130"/>
      <c r="AH23" s="130"/>
      <c r="AI23" s="130"/>
      <c r="AJ23" s="130"/>
      <c r="AK23" s="130"/>
      <c r="AL23" s="38" t="s">
        <v>22</v>
      </c>
      <c r="AM23" s="135" t="str">
        <f>P7</f>
        <v>Wilhelmina 5</v>
      </c>
      <c r="AN23" s="130"/>
      <c r="AO23" s="130"/>
      <c r="AP23" s="130"/>
      <c r="AQ23" s="130"/>
      <c r="AR23" s="136"/>
      <c r="AS23" s="42"/>
      <c r="AT23" s="43"/>
      <c r="AU23" s="40" t="s">
        <v>22</v>
      </c>
      <c r="AV23" s="43"/>
      <c r="AW23" s="39"/>
      <c r="AX23" s="44" t="str">
        <f>IF(AT23="","",IF(AT23&gt;AV23,3,IF(AT23=AV23,1,0)))</f>
        <v/>
      </c>
      <c r="AY23" s="45"/>
      <c r="AZ23" s="44" t="str">
        <f>IF(AV23="","",IF(AV23&gt;AT23,3,IF(AV23=AT23,1,0)))</f>
        <v/>
      </c>
      <c r="BA23" s="25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6"/>
    </row>
    <row r="24" spans="1:256" ht="18" customHeight="1" x14ac:dyDescent="0.15">
      <c r="A24" s="32"/>
      <c r="B24" s="6"/>
      <c r="C24" s="6"/>
      <c r="D24" s="6"/>
      <c r="E24" s="6"/>
      <c r="F24" s="6"/>
      <c r="G24" s="29"/>
      <c r="H24" s="46"/>
      <c r="I24" s="46"/>
      <c r="J24" s="46"/>
      <c r="K24" s="46"/>
      <c r="L24" s="29"/>
      <c r="M24" s="29"/>
      <c r="N24" s="29"/>
      <c r="O24" s="29"/>
      <c r="P24" s="29"/>
      <c r="Q24" s="29"/>
      <c r="R24" s="29"/>
      <c r="S24" s="29"/>
      <c r="T24" s="36"/>
      <c r="U24" s="29"/>
      <c r="V24" s="29"/>
      <c r="W24" s="29"/>
      <c r="X24" s="6"/>
      <c r="Y24" s="29"/>
      <c r="Z24" s="36"/>
      <c r="AA24" s="46"/>
      <c r="AB24" s="36"/>
      <c r="AC24" s="6"/>
      <c r="AD24" s="6"/>
      <c r="AE24" s="6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6"/>
      <c r="AT24" s="29"/>
      <c r="AU24" s="29"/>
      <c r="AV24" s="29"/>
      <c r="AW24" s="6"/>
      <c r="AX24" s="29"/>
      <c r="AY24" s="6"/>
      <c r="AZ24" s="29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6"/>
    </row>
    <row r="25" spans="1:256" ht="18" customHeight="1" x14ac:dyDescent="0.15">
      <c r="A25" s="32"/>
      <c r="B25" s="6"/>
      <c r="C25" s="6"/>
      <c r="D25" s="6"/>
      <c r="E25" s="6"/>
      <c r="F25" s="6"/>
      <c r="G25" s="6"/>
      <c r="H25" s="36"/>
      <c r="I25" s="36"/>
      <c r="J25" s="36"/>
      <c r="K25" s="36"/>
      <c r="L25" s="6"/>
      <c r="M25" s="6"/>
      <c r="N25" s="6"/>
      <c r="O25" s="6"/>
      <c r="P25" s="6"/>
      <c r="Q25" s="6"/>
      <c r="R25" s="6"/>
      <c r="S25" s="6"/>
      <c r="T25" s="36"/>
      <c r="U25" s="6"/>
      <c r="V25" s="6"/>
      <c r="W25" s="6"/>
      <c r="X25" s="6"/>
      <c r="Y25" s="6"/>
      <c r="Z25" s="36"/>
      <c r="AA25" s="36"/>
      <c r="AB25" s="3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6"/>
    </row>
    <row r="26" spans="1:256" ht="18" customHeight="1" x14ac:dyDescent="0.15">
      <c r="A26" s="32"/>
      <c r="B26" s="6"/>
      <c r="C26" s="6"/>
      <c r="D26" s="6"/>
      <c r="E26" s="6"/>
      <c r="F26" s="6"/>
      <c r="G26" s="6"/>
      <c r="H26" s="36"/>
      <c r="I26" s="36"/>
      <c r="J26" s="36"/>
      <c r="K26" s="36"/>
      <c r="L26" s="6"/>
      <c r="M26" s="6"/>
      <c r="N26" s="6"/>
      <c r="O26" s="6"/>
      <c r="P26" s="6"/>
      <c r="Q26" s="6"/>
      <c r="R26" s="6"/>
      <c r="S26" s="6"/>
      <c r="T26" s="36"/>
      <c r="U26" s="6"/>
      <c r="V26" s="6"/>
      <c r="W26" s="6"/>
      <c r="X26" s="6"/>
      <c r="Y26" s="6"/>
      <c r="Z26" s="36"/>
      <c r="AA26" s="36"/>
      <c r="AB26" s="3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6"/>
    </row>
    <row r="27" spans="1:256" ht="18" customHeight="1" x14ac:dyDescent="0.15">
      <c r="A27" s="32"/>
      <c r="B27" s="6"/>
      <c r="C27" s="6"/>
      <c r="D27" s="6"/>
      <c r="E27" s="6"/>
      <c r="F27" s="6"/>
      <c r="G27" s="6"/>
      <c r="H27" s="36"/>
      <c r="I27" s="36"/>
      <c r="J27" s="36"/>
      <c r="K27" s="36"/>
      <c r="L27" s="6"/>
      <c r="M27" s="6"/>
      <c r="N27" s="6"/>
      <c r="O27" s="6"/>
      <c r="P27" s="6"/>
      <c r="Q27" s="6"/>
      <c r="R27" s="6"/>
      <c r="S27" s="6"/>
      <c r="T27" s="36"/>
      <c r="U27" s="6"/>
      <c r="V27" s="6"/>
      <c r="W27" s="6"/>
      <c r="X27" s="6"/>
      <c r="Y27" s="6"/>
      <c r="Z27" s="36"/>
      <c r="AA27" s="36"/>
      <c r="AB27" s="3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6"/>
    </row>
    <row r="28" spans="1:256" ht="14.25" customHeight="1" x14ac:dyDescent="0.15">
      <c r="A28" s="32"/>
      <c r="B28" s="47"/>
      <c r="C28" s="47"/>
      <c r="D28" s="7"/>
      <c r="E28" s="7"/>
      <c r="F28" s="7"/>
      <c r="G28" s="7"/>
      <c r="H28" s="7"/>
      <c r="I28" s="6"/>
      <c r="J28" s="7"/>
      <c r="K28" s="7"/>
      <c r="L28" s="7"/>
      <c r="M28" s="7"/>
      <c r="N28" s="7"/>
      <c r="O28" s="7"/>
      <c r="P28" s="7"/>
      <c r="Q28" s="7"/>
      <c r="R28" s="6"/>
      <c r="S28" s="7"/>
      <c r="T28" s="7"/>
      <c r="U28" s="6"/>
      <c r="V28" s="6"/>
      <c r="W28" s="6"/>
      <c r="X28" s="6"/>
      <c r="Y28" s="7"/>
      <c r="Z28" s="48"/>
      <c r="AA28" s="7"/>
      <c r="AB28" s="36"/>
      <c r="AC28" s="6"/>
      <c r="AD28" s="6"/>
      <c r="AE28" s="6"/>
      <c r="AF28" s="12"/>
      <c r="AG28" s="49"/>
      <c r="AH28" s="12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6"/>
    </row>
    <row r="29" spans="1:256" ht="15.75" customHeight="1" x14ac:dyDescent="0.15">
      <c r="A29" s="32"/>
      <c r="B29" s="47"/>
      <c r="C29" s="47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7"/>
      <c r="R29" s="6"/>
      <c r="S29" s="7"/>
      <c r="T29" s="7"/>
      <c r="U29" s="6"/>
      <c r="V29" s="6"/>
      <c r="W29" s="6"/>
      <c r="X29" s="6"/>
      <c r="Y29" s="6"/>
      <c r="Z29" s="6"/>
      <c r="AA29" s="7"/>
      <c r="AB29" s="6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6"/>
    </row>
    <row r="30" spans="1:256" ht="14.25" customHeight="1" x14ac:dyDescent="0.15">
      <c r="A30" s="32"/>
      <c r="B30" s="47"/>
      <c r="C30" s="47"/>
      <c r="D30" s="49"/>
      <c r="E30" s="49"/>
      <c r="F30" s="49"/>
      <c r="G30" s="7"/>
      <c r="H30" s="7"/>
      <c r="I30" s="6"/>
      <c r="J30" s="7"/>
      <c r="K30" s="7"/>
      <c r="L30" s="7"/>
      <c r="M30" s="7"/>
      <c r="N30" s="7"/>
      <c r="O30" s="7"/>
      <c r="P30" s="7"/>
      <c r="Q30" s="7"/>
      <c r="R30" s="6"/>
      <c r="S30" s="7"/>
      <c r="T30" s="7"/>
      <c r="U30" s="6"/>
      <c r="V30" s="6"/>
      <c r="W30" s="6"/>
      <c r="X30" s="6"/>
      <c r="Y30" s="51"/>
      <c r="Z30" s="51"/>
      <c r="AA30" s="51"/>
      <c r="AB30" s="51"/>
      <c r="AC30" s="51"/>
      <c r="AD30" s="51"/>
      <c r="AE30" s="6"/>
      <c r="AF30" s="12"/>
      <c r="AG30" s="49"/>
      <c r="AH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6"/>
    </row>
    <row r="31" spans="1:256" ht="14.25" customHeight="1" x14ac:dyDescent="0.15">
      <c r="A31" s="32"/>
      <c r="B31" s="47"/>
      <c r="C31" s="4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7"/>
      <c r="R31" s="6"/>
      <c r="S31" s="7"/>
      <c r="T31" s="7"/>
      <c r="U31" s="6"/>
      <c r="V31" s="6"/>
      <c r="W31" s="6"/>
      <c r="X31" s="6"/>
      <c r="Y31" s="53"/>
      <c r="Z31" s="53"/>
      <c r="AA31" s="53"/>
      <c r="AB31" s="53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6"/>
    </row>
    <row r="32" spans="1:256" ht="15" customHeight="1" x14ac:dyDescent="0.15">
      <c r="A32" s="32"/>
      <c r="B32" s="47"/>
      <c r="C32" s="4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6"/>
      <c r="R32" s="6"/>
      <c r="S32" s="7"/>
      <c r="T32" s="7"/>
      <c r="U32" s="6"/>
      <c r="V32" s="6"/>
      <c r="W32" s="6"/>
      <c r="X32" s="6"/>
      <c r="Y32" s="53"/>
      <c r="Z32" s="53"/>
      <c r="AA32" s="53"/>
      <c r="AB32" s="53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6"/>
    </row>
    <row r="33" spans="1:69" ht="15" customHeight="1" x14ac:dyDescent="0.15">
      <c r="A33" s="3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/>
      <c r="T33" s="7"/>
      <c r="U33" s="6"/>
      <c r="V33" s="6"/>
      <c r="W33" s="6"/>
      <c r="X33" s="6"/>
      <c r="Y33" s="6"/>
      <c r="Z33" s="6"/>
      <c r="AA33" s="7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10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6"/>
    </row>
    <row r="34" spans="1:69" ht="15" customHeight="1" x14ac:dyDescent="0.15">
      <c r="A34" s="32"/>
      <c r="B34" s="47"/>
      <c r="C34" s="4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7"/>
      <c r="T34" s="7"/>
      <c r="U34" s="6"/>
      <c r="V34" s="6"/>
      <c r="W34" s="6"/>
      <c r="X34" s="6"/>
      <c r="Y34" s="6"/>
      <c r="Z34" s="6"/>
      <c r="AA34" s="7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10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6"/>
    </row>
    <row r="35" spans="1:69" ht="15" customHeight="1" x14ac:dyDescent="0.15">
      <c r="A35" s="32"/>
      <c r="B35" s="47"/>
      <c r="C35" s="4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7"/>
      <c r="T35" s="7"/>
      <c r="U35" s="6"/>
      <c r="V35" s="6"/>
      <c r="W35" s="6"/>
      <c r="X35" s="6"/>
      <c r="Y35" s="6"/>
      <c r="Z35" s="36"/>
      <c r="AA35" s="3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14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6"/>
    </row>
    <row r="36" spans="1:69" ht="14.25" customHeight="1" x14ac:dyDescent="0.15">
      <c r="A36" s="32"/>
      <c r="B36" s="4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7"/>
      <c r="U36" s="6"/>
      <c r="V36" s="6"/>
      <c r="W36" s="6"/>
      <c r="X36" s="6"/>
      <c r="Y36" s="6"/>
      <c r="Z36" s="36"/>
      <c r="AA36" s="3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55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6"/>
    </row>
    <row r="37" spans="1:69" ht="14.25" customHeight="1" x14ac:dyDescent="0.15">
      <c r="A37" s="32"/>
      <c r="B37" s="4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7"/>
      <c r="U37" s="6"/>
      <c r="V37" s="6"/>
      <c r="W37" s="6"/>
      <c r="X37" s="6"/>
      <c r="Y37" s="6"/>
      <c r="Z37" s="36"/>
      <c r="AA37" s="3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55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6"/>
    </row>
    <row r="38" spans="1:69" ht="14.25" customHeight="1" x14ac:dyDescent="0.15">
      <c r="A38" s="32"/>
      <c r="B38" s="4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7"/>
      <c r="U38" s="6"/>
      <c r="V38" s="6"/>
      <c r="W38" s="6"/>
      <c r="X38" s="6"/>
      <c r="Y38" s="6"/>
      <c r="Z38" s="36"/>
      <c r="AA38" s="3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55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6"/>
    </row>
    <row r="39" spans="1:69" ht="14.25" customHeight="1" x14ac:dyDescent="0.15">
      <c r="A39" s="32"/>
      <c r="B39" s="4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7"/>
      <c r="T39" s="7"/>
      <c r="U39" s="6"/>
      <c r="V39" s="6"/>
      <c r="W39" s="6"/>
      <c r="X39" s="6"/>
      <c r="Y39" s="6"/>
      <c r="Z39" s="36"/>
      <c r="AA39" s="3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55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6"/>
    </row>
    <row r="40" spans="1:69" ht="14.25" customHeight="1" x14ac:dyDescent="0.15">
      <c r="A40" s="32"/>
      <c r="B40" s="47"/>
      <c r="C40" s="4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/>
      <c r="T40" s="7"/>
      <c r="U40" s="6"/>
      <c r="V40" s="6"/>
      <c r="W40" s="6"/>
      <c r="X40" s="6"/>
      <c r="Y40" s="6"/>
      <c r="Z40" s="36"/>
      <c r="AA40" s="3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6"/>
    </row>
    <row r="41" spans="1:69" ht="14.25" customHeight="1" x14ac:dyDescent="0.15">
      <c r="A41" s="32"/>
      <c r="B41" s="47"/>
      <c r="C41" s="4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6"/>
      <c r="V41" s="6"/>
      <c r="W41" s="6"/>
      <c r="X41" s="6"/>
      <c r="Y41" s="6"/>
      <c r="Z41" s="6"/>
      <c r="AA41" s="7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6"/>
    </row>
    <row r="42" spans="1:69" ht="14.25" customHeight="1" x14ac:dyDescent="0.15">
      <c r="A42" s="32"/>
      <c r="B42" s="47"/>
      <c r="C42" s="4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7"/>
      <c r="T42" s="7"/>
      <c r="U42" s="6"/>
      <c r="V42" s="6"/>
      <c r="W42" s="6"/>
      <c r="X42" s="6"/>
      <c r="Y42" s="6"/>
      <c r="Z42" s="6"/>
      <c r="AA42" s="7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6"/>
    </row>
    <row r="43" spans="1:69" ht="14.25" customHeight="1" x14ac:dyDescent="0.15">
      <c r="A43" s="32"/>
      <c r="B43" s="47"/>
      <c r="C43" s="47"/>
      <c r="D43" s="7" t="s">
        <v>23</v>
      </c>
      <c r="E43" s="6"/>
      <c r="F43" s="6"/>
      <c r="G43" s="6"/>
      <c r="H43" s="36"/>
      <c r="I43" s="48" t="s">
        <v>24</v>
      </c>
      <c r="J43" s="6"/>
      <c r="K43" s="6"/>
      <c r="L43" s="12"/>
      <c r="M43" s="6"/>
      <c r="N43" s="6"/>
      <c r="O43" s="6"/>
      <c r="P43" s="6"/>
      <c r="Q43" s="6"/>
      <c r="R43" s="6"/>
      <c r="S43" s="7"/>
      <c r="T43" s="7"/>
      <c r="U43" s="6"/>
      <c r="V43" s="6"/>
      <c r="W43" s="6"/>
      <c r="X43" s="6"/>
      <c r="Y43" s="6"/>
      <c r="Z43" s="6"/>
      <c r="AA43" s="7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6"/>
    </row>
    <row r="44" spans="1:69" ht="14.25" customHeight="1" x14ac:dyDescent="0.15">
      <c r="A44" s="32"/>
      <c r="B44" s="47"/>
      <c r="C44" s="47"/>
      <c r="D44" s="47"/>
      <c r="E44" s="6"/>
      <c r="F44" s="6"/>
      <c r="G44" s="6"/>
      <c r="H44" s="36"/>
      <c r="I44" s="48" t="s">
        <v>25</v>
      </c>
      <c r="J44" s="6"/>
      <c r="K44" s="6"/>
      <c r="L44" s="12"/>
      <c r="M44" s="6"/>
      <c r="N44" s="6"/>
      <c r="O44" s="6"/>
      <c r="P44" s="6"/>
      <c r="Q44" s="6"/>
      <c r="R44" s="6"/>
      <c r="S44" s="7"/>
      <c r="T44" s="7"/>
      <c r="U44" s="6"/>
      <c r="V44" s="6"/>
      <c r="W44" s="6"/>
      <c r="X44" s="6"/>
      <c r="Y44" s="6"/>
      <c r="Z44" s="6"/>
      <c r="AA44" s="7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6"/>
    </row>
    <row r="45" spans="1:69" ht="14.25" customHeight="1" x14ac:dyDescent="0.15">
      <c r="A45" s="32"/>
      <c r="B45" s="47"/>
      <c r="C45" s="47"/>
      <c r="D45" s="47"/>
      <c r="E45" s="6"/>
      <c r="F45" s="6"/>
      <c r="G45" s="6"/>
      <c r="H45" s="36"/>
      <c r="I45" s="48" t="s">
        <v>26</v>
      </c>
      <c r="J45" s="6"/>
      <c r="K45" s="6"/>
      <c r="L45" s="12"/>
      <c r="M45" s="6"/>
      <c r="N45" s="6"/>
      <c r="O45" s="6"/>
      <c r="P45" s="6"/>
      <c r="Q45" s="6"/>
      <c r="R45" s="6"/>
      <c r="S45" s="7"/>
      <c r="T45" s="7"/>
      <c r="U45" s="6"/>
      <c r="V45" s="6"/>
      <c r="W45" s="6"/>
      <c r="X45" s="6"/>
      <c r="Y45" s="6"/>
      <c r="Z45" s="6"/>
      <c r="AA45" s="7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6"/>
    </row>
    <row r="46" spans="1:69" ht="14.25" customHeight="1" x14ac:dyDescent="0.15">
      <c r="A46" s="32"/>
      <c r="B46" s="47"/>
      <c r="C46" s="47"/>
      <c r="D46" s="47"/>
      <c r="E46" s="6"/>
      <c r="F46" s="6"/>
      <c r="G46" s="6"/>
      <c r="H46" s="36"/>
      <c r="I46" s="48" t="s">
        <v>27</v>
      </c>
      <c r="J46" s="6"/>
      <c r="K46" s="6"/>
      <c r="L46" s="12"/>
      <c r="M46" s="6"/>
      <c r="N46" s="6"/>
      <c r="O46" s="6"/>
      <c r="P46" s="6"/>
      <c r="Q46" s="6"/>
      <c r="R46" s="6"/>
      <c r="S46" s="7"/>
      <c r="T46" s="7"/>
      <c r="U46" s="6"/>
      <c r="V46" s="6"/>
      <c r="W46" s="6"/>
      <c r="X46" s="6"/>
      <c r="Y46" s="6"/>
      <c r="Z46" s="6"/>
      <c r="AA46" s="7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6"/>
    </row>
    <row r="47" spans="1:69" ht="14.25" customHeight="1" x14ac:dyDescent="0.15">
      <c r="A47" s="32"/>
      <c r="B47" s="47"/>
      <c r="C47" s="4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6"/>
    </row>
    <row r="48" spans="1:69" ht="14.25" customHeight="1" x14ac:dyDescent="0.15">
      <c r="A48" s="32"/>
      <c r="B48" s="47"/>
      <c r="C48" s="4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6"/>
    </row>
    <row r="49" spans="1:69" ht="14.25" customHeight="1" x14ac:dyDescent="0.15">
      <c r="A49" s="32"/>
      <c r="B49" s="47"/>
      <c r="C49" s="4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6"/>
    </row>
    <row r="50" spans="1:69" ht="14.25" customHeight="1" x14ac:dyDescent="0.15">
      <c r="A50" s="32"/>
      <c r="B50" s="47"/>
      <c r="C50" s="4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6"/>
    </row>
    <row r="51" spans="1:69" ht="14.25" customHeight="1" x14ac:dyDescent="0.15">
      <c r="A51" s="32"/>
      <c r="B51" s="47"/>
      <c r="C51" s="4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6"/>
    </row>
    <row r="52" spans="1:69" ht="14.25" customHeight="1" x14ac:dyDescent="0.15">
      <c r="A52" s="32"/>
      <c r="B52" s="47"/>
      <c r="C52" s="4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6"/>
    </row>
    <row r="53" spans="1:69" ht="14.25" customHeight="1" x14ac:dyDescent="0.15">
      <c r="A53" s="32"/>
      <c r="B53" s="47"/>
      <c r="C53" s="4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6"/>
    </row>
    <row r="54" spans="1:69" ht="14.25" customHeight="1" x14ac:dyDescent="0.15">
      <c r="A54" s="32"/>
      <c r="B54" s="47"/>
      <c r="C54" s="4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6"/>
    </row>
    <row r="55" spans="1:69" ht="14.25" customHeight="1" x14ac:dyDescent="0.15">
      <c r="A55" s="32"/>
      <c r="B55" s="47"/>
      <c r="C55" s="4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6"/>
    </row>
    <row r="56" spans="1:69" ht="14.25" customHeight="1" x14ac:dyDescent="0.15">
      <c r="A56" s="32"/>
      <c r="B56" s="47"/>
      <c r="C56" s="4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6"/>
    </row>
    <row r="57" spans="1:69" ht="14.25" customHeight="1" x14ac:dyDescent="0.15">
      <c r="A57" s="32"/>
      <c r="B57" s="47"/>
      <c r="C57" s="4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6"/>
    </row>
    <row r="58" spans="1:69" ht="14.25" customHeight="1" x14ac:dyDescent="0.15">
      <c r="A58" s="32"/>
      <c r="B58" s="47"/>
      <c r="C58" s="4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6"/>
    </row>
    <row r="59" spans="1:69" ht="14.25" customHeight="1" x14ac:dyDescent="0.15">
      <c r="A59" s="32"/>
      <c r="B59" s="47"/>
      <c r="C59" s="4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6"/>
    </row>
    <row r="60" spans="1:69" ht="14.25" customHeight="1" x14ac:dyDescent="0.15">
      <c r="A60" s="32"/>
      <c r="B60" s="47"/>
      <c r="C60" s="4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6"/>
    </row>
    <row r="61" spans="1:69" ht="14.25" customHeight="1" x14ac:dyDescent="0.15">
      <c r="A61" s="32"/>
      <c r="B61" s="47"/>
      <c r="C61" s="4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6"/>
    </row>
    <row r="62" spans="1:69" ht="14.25" customHeight="1" x14ac:dyDescent="0.15">
      <c r="A62" s="32"/>
      <c r="B62" s="47"/>
      <c r="C62" s="4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6"/>
    </row>
    <row r="63" spans="1:69" ht="14.25" customHeight="1" x14ac:dyDescent="0.15">
      <c r="A63" s="32"/>
      <c r="B63" s="47"/>
      <c r="C63" s="4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6"/>
    </row>
    <row r="64" spans="1:69" ht="14.25" customHeight="1" x14ac:dyDescent="0.15">
      <c r="A64" s="32"/>
      <c r="B64" s="47"/>
      <c r="C64" s="4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6"/>
    </row>
    <row r="65" spans="1:69" ht="14.25" customHeight="1" x14ac:dyDescent="0.15">
      <c r="A65" s="32"/>
      <c r="B65" s="47"/>
      <c r="C65" s="4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6"/>
    </row>
    <row r="66" spans="1:69" ht="14.25" customHeight="1" x14ac:dyDescent="0.15">
      <c r="A66" s="32"/>
      <c r="B66" s="47"/>
      <c r="C66" s="47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6"/>
    </row>
    <row r="67" spans="1:69" ht="14.25" customHeight="1" x14ac:dyDescent="0.15">
      <c r="A67" s="32"/>
      <c r="B67" s="47"/>
      <c r="C67" s="4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6"/>
    </row>
    <row r="68" spans="1:69" ht="14.25" customHeight="1" x14ac:dyDescent="0.15">
      <c r="A68" s="32"/>
      <c r="B68" s="47"/>
      <c r="C68" s="47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6"/>
    </row>
    <row r="69" spans="1:69" ht="14.25" customHeight="1" x14ac:dyDescent="0.15">
      <c r="A69" s="32"/>
      <c r="B69" s="47"/>
      <c r="C69" s="4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6"/>
    </row>
    <row r="70" spans="1:69" ht="14.25" customHeight="1" x14ac:dyDescent="0.15">
      <c r="A70" s="32"/>
      <c r="B70" s="47"/>
      <c r="C70" s="4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6"/>
    </row>
    <row r="71" spans="1:69" ht="14.25" customHeight="1" x14ac:dyDescent="0.15">
      <c r="A71" s="32"/>
      <c r="B71" s="47"/>
      <c r="C71" s="4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6"/>
    </row>
    <row r="72" spans="1:69" ht="14.25" customHeight="1" x14ac:dyDescent="0.15">
      <c r="A72" s="32"/>
      <c r="B72" s="47"/>
      <c r="C72" s="4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6"/>
    </row>
    <row r="73" spans="1:69" ht="14.25" customHeight="1" x14ac:dyDescent="0.15">
      <c r="A73" s="32"/>
      <c r="B73" s="47"/>
      <c r="C73" s="4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6"/>
    </row>
    <row r="74" spans="1:69" ht="14.25" customHeight="1" x14ac:dyDescent="0.15">
      <c r="A74" s="32"/>
      <c r="B74" s="47"/>
      <c r="C74" s="4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6"/>
    </row>
    <row r="75" spans="1:69" ht="14.25" customHeight="1" x14ac:dyDescent="0.15">
      <c r="A75" s="32"/>
      <c r="B75" s="47"/>
      <c r="C75" s="4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6"/>
    </row>
    <row r="76" spans="1:69" ht="14.25" customHeight="1" x14ac:dyDescent="0.15">
      <c r="A76" s="32"/>
      <c r="B76" s="47"/>
      <c r="C76" s="4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6"/>
    </row>
    <row r="77" spans="1:69" ht="14.25" customHeight="1" x14ac:dyDescent="0.15">
      <c r="A77" s="32"/>
      <c r="B77" s="47"/>
      <c r="C77" s="4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6"/>
    </row>
    <row r="78" spans="1:69" ht="14.25" customHeight="1" x14ac:dyDescent="0.15">
      <c r="A78" s="32"/>
      <c r="B78" s="47"/>
      <c r="C78" s="4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6"/>
    </row>
    <row r="79" spans="1:69" ht="14.25" customHeight="1" x14ac:dyDescent="0.15">
      <c r="A79" s="32"/>
      <c r="B79" s="47"/>
      <c r="C79" s="4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6"/>
    </row>
    <row r="80" spans="1:69" ht="14.25" customHeight="1" x14ac:dyDescent="0.15">
      <c r="A80" s="32"/>
      <c r="B80" s="47"/>
      <c r="C80" s="4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6"/>
    </row>
    <row r="81" spans="1:69" ht="14.25" customHeight="1" x14ac:dyDescent="0.15">
      <c r="A81" s="32"/>
      <c r="B81" s="47"/>
      <c r="C81" s="4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6"/>
    </row>
    <row r="82" spans="1:69" ht="14.25" customHeight="1" x14ac:dyDescent="0.15">
      <c r="A82" s="32"/>
      <c r="B82" s="47"/>
      <c r="C82" s="4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6"/>
    </row>
    <row r="83" spans="1:69" ht="14.25" customHeight="1" x14ac:dyDescent="0.15">
      <c r="A83" s="32"/>
      <c r="B83" s="47"/>
      <c r="C83" s="4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6"/>
    </row>
    <row r="84" spans="1:69" ht="14.25" customHeight="1" x14ac:dyDescent="0.15">
      <c r="A84" s="32"/>
      <c r="B84" s="47"/>
      <c r="C84" s="4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6"/>
    </row>
    <row r="85" spans="1:69" ht="14.25" customHeight="1" x14ac:dyDescent="0.15">
      <c r="A85" s="32"/>
      <c r="B85" s="47"/>
      <c r="C85" s="4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6"/>
    </row>
    <row r="86" spans="1:69" ht="14.25" customHeight="1" x14ac:dyDescent="0.15">
      <c r="A86" s="32"/>
      <c r="B86" s="47"/>
      <c r="C86" s="4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6"/>
    </row>
    <row r="87" spans="1:69" ht="14.25" customHeight="1" x14ac:dyDescent="0.15">
      <c r="A87" s="32"/>
      <c r="B87" s="47"/>
      <c r="C87" s="4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6"/>
    </row>
    <row r="88" spans="1:69" ht="14.25" customHeight="1" x14ac:dyDescent="0.15">
      <c r="A88" s="32"/>
      <c r="B88" s="47"/>
      <c r="C88" s="4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6"/>
    </row>
    <row r="89" spans="1:69" ht="14.25" customHeight="1" x14ac:dyDescent="0.15">
      <c r="A89" s="32"/>
      <c r="B89" s="47"/>
      <c r="C89" s="4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6"/>
    </row>
    <row r="90" spans="1:69" ht="14.25" customHeight="1" x14ac:dyDescent="0.15">
      <c r="A90" s="32"/>
      <c r="B90" s="47"/>
      <c r="C90" s="4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6"/>
    </row>
    <row r="91" spans="1:69" ht="14.25" customHeight="1" x14ac:dyDescent="0.15">
      <c r="A91" s="56"/>
      <c r="B91" s="57"/>
      <c r="C91" s="57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</row>
  </sheetData>
  <mergeCells count="93">
    <mergeCell ref="AM23:AR23"/>
    <mergeCell ref="B6:H6"/>
    <mergeCell ref="AA3:AA5"/>
    <mergeCell ref="B9:H9"/>
    <mergeCell ref="AC20:AD20"/>
    <mergeCell ref="D23:E23"/>
    <mergeCell ref="Y12:AA12"/>
    <mergeCell ref="B7:H7"/>
    <mergeCell ref="AF16:AK16"/>
    <mergeCell ref="G20:L20"/>
    <mergeCell ref="K3:K5"/>
    <mergeCell ref="O3:O5"/>
    <mergeCell ref="B8:H8"/>
    <mergeCell ref="AF23:AK23"/>
    <mergeCell ref="Z3:Z5"/>
    <mergeCell ref="B5:G5"/>
    <mergeCell ref="A3:A5"/>
    <mergeCell ref="AC19:AD19"/>
    <mergeCell ref="AF22:AK22"/>
    <mergeCell ref="D14:E14"/>
    <mergeCell ref="D21:E21"/>
    <mergeCell ref="D22:E22"/>
    <mergeCell ref="N3:N5"/>
    <mergeCell ref="P9:V9"/>
    <mergeCell ref="AC16:AD16"/>
    <mergeCell ref="D12:E12"/>
    <mergeCell ref="L3:L5"/>
    <mergeCell ref="G18:J18"/>
    <mergeCell ref="AF18:AI18"/>
    <mergeCell ref="AM22:AR22"/>
    <mergeCell ref="AC17:AD17"/>
    <mergeCell ref="N17:S17"/>
    <mergeCell ref="AC22:AD22"/>
    <mergeCell ref="G12:S12"/>
    <mergeCell ref="N19:S19"/>
    <mergeCell ref="N16:S16"/>
    <mergeCell ref="AF20:AK20"/>
    <mergeCell ref="AM16:AR16"/>
    <mergeCell ref="N20:S20"/>
    <mergeCell ref="AF21:AK21"/>
    <mergeCell ref="AM21:AR21"/>
    <mergeCell ref="N21:S21"/>
    <mergeCell ref="AF17:AK17"/>
    <mergeCell ref="G21:L21"/>
    <mergeCell ref="AM20:AR20"/>
    <mergeCell ref="AT12:AU12"/>
    <mergeCell ref="M3:M5"/>
    <mergeCell ref="AM14:AR14"/>
    <mergeCell ref="AM19:AR19"/>
    <mergeCell ref="U12:V12"/>
    <mergeCell ref="AF19:AK19"/>
    <mergeCell ref="AM15:AR15"/>
    <mergeCell ref="P10:V10"/>
    <mergeCell ref="AC3:AC5"/>
    <mergeCell ref="AM13:AR13"/>
    <mergeCell ref="P8:V8"/>
    <mergeCell ref="P5:V5"/>
    <mergeCell ref="N13:S13"/>
    <mergeCell ref="N15:S15"/>
    <mergeCell ref="P7:V7"/>
    <mergeCell ref="AM17:AR17"/>
    <mergeCell ref="AC23:AD23"/>
    <mergeCell ref="G13:L13"/>
    <mergeCell ref="G14:L14"/>
    <mergeCell ref="AC14:AD14"/>
    <mergeCell ref="D17:E17"/>
    <mergeCell ref="D15:E15"/>
    <mergeCell ref="D13:E13"/>
    <mergeCell ref="G15:L15"/>
    <mergeCell ref="G23:L23"/>
    <mergeCell ref="D20:E20"/>
    <mergeCell ref="N23:S23"/>
    <mergeCell ref="AC21:AD21"/>
    <mergeCell ref="G19:L19"/>
    <mergeCell ref="D19:E19"/>
    <mergeCell ref="N22:S22"/>
    <mergeCell ref="G22:L22"/>
    <mergeCell ref="A1:AX2"/>
    <mergeCell ref="AF13:AK13"/>
    <mergeCell ref="G16:L16"/>
    <mergeCell ref="AF14:AK14"/>
    <mergeCell ref="G17:L17"/>
    <mergeCell ref="AF15:AK15"/>
    <mergeCell ref="AC15:AD15"/>
    <mergeCell ref="AC13:AD13"/>
    <mergeCell ref="D16:E16"/>
    <mergeCell ref="P6:V6"/>
    <mergeCell ref="N14:S14"/>
    <mergeCell ref="AC12:AD12"/>
    <mergeCell ref="AF12:AR12"/>
    <mergeCell ref="AX12:AZ12"/>
    <mergeCell ref="B10:H10"/>
    <mergeCell ref="AB3:AB5"/>
  </mergeCells>
  <pageMargins left="0.75" right="0.75" top="1" bottom="1" header="0.5" footer="0.5"/>
  <pageSetup scale="71"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0"/>
  <sheetViews>
    <sheetView showGridLines="0" tabSelected="1" topLeftCell="M1" workbookViewId="0" xr3:uid="{958C4451-9541-5A59-BF78-D2F731DF1C81}">
      <selection activeCell="Q8" sqref="Q8:T8"/>
    </sheetView>
  </sheetViews>
  <sheetFormatPr defaultColWidth="8.76171875" defaultRowHeight="12.75" customHeight="1" x14ac:dyDescent="0.15"/>
  <cols>
    <col min="1" max="1" width="10.11328125" style="60" customWidth="1"/>
    <col min="2" max="6" width="3.640625" style="60" customWidth="1"/>
    <col min="7" max="7" width="6.203125" style="60" customWidth="1"/>
    <col min="8" max="8" width="5.66015625" style="60" customWidth="1"/>
    <col min="9" max="9" width="9.3046875" style="60" customWidth="1"/>
    <col min="10" max="11" width="3.640625" style="60" customWidth="1"/>
    <col min="12" max="12" width="7.01171875" style="60" customWidth="1"/>
    <col min="13" max="13" width="22.51953125" style="60" customWidth="1"/>
    <col min="14" max="16" width="3.640625" style="60" customWidth="1"/>
    <col min="17" max="17" width="21.98046875" style="60" customWidth="1"/>
    <col min="18" max="19" width="3.640625" style="60" customWidth="1"/>
    <col min="20" max="20" width="8.359375" style="60" customWidth="1"/>
    <col min="21" max="22" width="3.640625" style="60" customWidth="1"/>
    <col min="23" max="23" width="5.93359375" style="60" customWidth="1"/>
    <col min="24" max="27" width="3.640625" style="60" customWidth="1"/>
    <col min="28" max="28" width="7.68359375" style="60" customWidth="1"/>
    <col min="29" max="29" width="13.34765625" style="60" customWidth="1"/>
    <col min="30" max="31" width="3.640625" style="60" customWidth="1"/>
    <col min="32" max="32" width="26.0234375" style="60" customWidth="1"/>
    <col min="33" max="33" width="23.734375" style="60" customWidth="1"/>
    <col min="34" max="39" width="9.16796875" style="60" customWidth="1"/>
    <col min="40" max="256" width="8.8984375" style="60" customWidth="1"/>
  </cols>
  <sheetData>
    <row r="1" spans="1:39" ht="15" customHeight="1" x14ac:dyDescent="0.15">
      <c r="A1" s="61"/>
      <c r="B1" s="3"/>
      <c r="C1" s="3"/>
      <c r="D1" s="176" t="s">
        <v>28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3"/>
      <c r="AD1" s="3"/>
      <c r="AE1" s="3"/>
      <c r="AF1" s="3"/>
      <c r="AG1" s="3"/>
      <c r="AH1" s="3"/>
      <c r="AI1" s="3"/>
      <c r="AJ1" s="3"/>
      <c r="AK1" s="3"/>
      <c r="AL1" s="3"/>
      <c r="AM1" s="62"/>
    </row>
    <row r="2" spans="1:39" ht="12.75" customHeight="1" x14ac:dyDescent="0.15">
      <c r="A2" s="32"/>
      <c r="B2" s="6"/>
      <c r="C2" s="6"/>
      <c r="D2" s="6"/>
      <c r="E2" s="6"/>
      <c r="F2" s="6"/>
      <c r="G2" s="6"/>
      <c r="H2" s="6"/>
      <c r="I2" s="6"/>
      <c r="J2" s="6"/>
      <c r="K2" s="6"/>
      <c r="L2" s="63"/>
      <c r="M2" s="63"/>
      <c r="N2" s="63"/>
      <c r="O2" s="63"/>
      <c r="P2" s="64"/>
      <c r="Q2" s="63"/>
      <c r="R2" s="63"/>
      <c r="S2" s="63"/>
      <c r="T2" s="63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26"/>
    </row>
    <row r="3" spans="1:39" ht="12.75" customHeight="1" x14ac:dyDescent="0.15">
      <c r="A3" s="65"/>
      <c r="B3" s="47"/>
      <c r="C3" s="6"/>
      <c r="D3" s="6"/>
      <c r="E3" s="6"/>
      <c r="F3" s="6"/>
      <c r="G3" s="6"/>
      <c r="H3" s="6"/>
      <c r="I3" s="6"/>
      <c r="J3" s="6"/>
      <c r="K3" s="6"/>
      <c r="L3" s="66"/>
      <c r="M3" s="66"/>
      <c r="N3" s="66"/>
      <c r="O3" s="66"/>
      <c r="P3" s="6"/>
      <c r="Q3" s="66"/>
      <c r="R3" s="66"/>
      <c r="S3" s="66"/>
      <c r="T3" s="66"/>
      <c r="U3" s="6"/>
      <c r="V3" s="66"/>
      <c r="W3" s="66"/>
      <c r="X3" s="6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26"/>
    </row>
    <row r="4" spans="1:39" ht="12.75" customHeight="1" x14ac:dyDescent="0.15">
      <c r="A4" s="67" t="s">
        <v>29</v>
      </c>
      <c r="B4" s="7" t="s">
        <v>30</v>
      </c>
      <c r="C4" s="6"/>
      <c r="D4" s="6"/>
      <c r="E4" s="6"/>
      <c r="F4" s="6"/>
      <c r="G4" s="7" t="s">
        <v>49</v>
      </c>
      <c r="H4" s="6"/>
      <c r="I4" s="169"/>
      <c r="J4" s="170"/>
      <c r="K4" s="19"/>
      <c r="L4" s="166" t="e">
        <f ca="1">VLOOKUP(5,Poule!$A$6:$G$10,2,0)</f>
        <v>#N/A</v>
      </c>
      <c r="M4" s="167"/>
      <c r="N4" s="167"/>
      <c r="O4" s="168"/>
      <c r="P4" s="39"/>
      <c r="Q4" s="166" t="e">
        <f ca="1">VLOOKUP(5,Poule!$O$6:$V$10,2,0)</f>
        <v>#N/A</v>
      </c>
      <c r="R4" s="167"/>
      <c r="S4" s="167"/>
      <c r="T4" s="168"/>
      <c r="U4" s="39"/>
      <c r="V4" s="73"/>
      <c r="W4" s="74" t="s">
        <v>31</v>
      </c>
      <c r="X4" s="73"/>
      <c r="Y4" s="25"/>
      <c r="Z4" s="6"/>
      <c r="AA4" s="6"/>
      <c r="AB4" s="6"/>
      <c r="AC4" s="171" t="s">
        <v>32</v>
      </c>
      <c r="AD4" s="172"/>
      <c r="AE4" s="172"/>
      <c r="AF4" s="172"/>
      <c r="AG4" s="6"/>
      <c r="AH4" s="6"/>
      <c r="AI4" s="6"/>
      <c r="AJ4" s="6"/>
      <c r="AK4" s="6"/>
      <c r="AL4" s="7"/>
      <c r="AM4" s="26"/>
    </row>
    <row r="5" spans="1:39" ht="12.75" customHeight="1" x14ac:dyDescent="0.15">
      <c r="A5" s="67" t="s">
        <v>33</v>
      </c>
      <c r="B5" s="7" t="s">
        <v>34</v>
      </c>
      <c r="C5" s="69"/>
      <c r="D5" s="6"/>
      <c r="E5" s="6"/>
      <c r="F5" s="6"/>
      <c r="G5" s="7" t="s">
        <v>49</v>
      </c>
      <c r="H5" s="6"/>
      <c r="I5" s="169"/>
      <c r="J5" s="170"/>
      <c r="K5" s="19"/>
      <c r="L5" s="166" t="e">
        <f ca="1">VLOOKUP(4,Poule!$A$6:$G$10,2,0)</f>
        <v>#N/A</v>
      </c>
      <c r="M5" s="167"/>
      <c r="N5" s="167"/>
      <c r="O5" s="168"/>
      <c r="P5" s="39"/>
      <c r="Q5" s="166" t="e">
        <f ca="1">VLOOKUP(4,Poule!$O$6:$V$10,2,0)</f>
        <v>#N/A</v>
      </c>
      <c r="R5" s="167"/>
      <c r="S5" s="167"/>
      <c r="T5" s="168"/>
      <c r="U5" s="39"/>
      <c r="V5" s="73"/>
      <c r="W5" s="74" t="s">
        <v>31</v>
      </c>
      <c r="X5" s="73"/>
      <c r="Y5" s="25"/>
      <c r="Z5" s="6"/>
      <c r="AA5" s="6"/>
      <c r="AB5" s="6"/>
      <c r="AC5" s="164" t="s">
        <v>35</v>
      </c>
      <c r="AD5" s="165"/>
      <c r="AE5" s="165"/>
      <c r="AF5" s="165"/>
      <c r="AG5" s="6"/>
      <c r="AH5" s="6"/>
      <c r="AI5" s="6"/>
      <c r="AJ5" s="6"/>
      <c r="AK5" s="6"/>
      <c r="AL5" s="6"/>
      <c r="AM5" s="26"/>
    </row>
    <row r="6" spans="1:39" ht="12.75" customHeight="1" x14ac:dyDescent="0.15">
      <c r="A6" s="67" t="s">
        <v>36</v>
      </c>
      <c r="B6" s="7" t="s">
        <v>30</v>
      </c>
      <c r="C6" s="6"/>
      <c r="D6" s="6"/>
      <c r="E6" s="6"/>
      <c r="F6" s="6"/>
      <c r="G6" s="7" t="s">
        <v>50</v>
      </c>
      <c r="H6" s="6"/>
      <c r="I6" s="169"/>
      <c r="J6" s="170"/>
      <c r="K6" s="19"/>
      <c r="L6" s="166" t="e">
        <f ca="1">VLOOKUP(3,Poule!$A$6:$G$10,2,0)</f>
        <v>#N/A</v>
      </c>
      <c r="M6" s="167"/>
      <c r="N6" s="167"/>
      <c r="O6" s="168"/>
      <c r="P6" s="39"/>
      <c r="Q6" s="166" t="e">
        <f ca="1">VLOOKUP(3,Poule!$O$6:$V$10,2,0)</f>
        <v>#N/A</v>
      </c>
      <c r="R6" s="167"/>
      <c r="S6" s="167"/>
      <c r="T6" s="168"/>
      <c r="U6" s="39"/>
      <c r="V6" s="73"/>
      <c r="W6" s="74" t="s">
        <v>31</v>
      </c>
      <c r="X6" s="73"/>
      <c r="Y6" s="25"/>
      <c r="Z6" s="6"/>
      <c r="AA6" s="6"/>
      <c r="AB6" s="6"/>
      <c r="AC6" s="164" t="s">
        <v>37</v>
      </c>
      <c r="AD6" s="165"/>
      <c r="AE6" s="165"/>
      <c r="AF6" s="165"/>
      <c r="AG6" s="6"/>
      <c r="AH6" s="6"/>
      <c r="AI6" s="6"/>
      <c r="AJ6" s="6"/>
      <c r="AK6" s="6"/>
      <c r="AL6" s="7"/>
      <c r="AM6" s="26"/>
    </row>
    <row r="7" spans="1:39" ht="12.75" customHeight="1" x14ac:dyDescent="0.15">
      <c r="A7" s="67" t="s">
        <v>38</v>
      </c>
      <c r="B7" s="7" t="s">
        <v>34</v>
      </c>
      <c r="C7" s="6"/>
      <c r="D7" s="6"/>
      <c r="E7" s="6"/>
      <c r="F7" s="6"/>
      <c r="G7" s="7" t="s">
        <v>50</v>
      </c>
      <c r="H7" s="6"/>
      <c r="I7" s="169"/>
      <c r="J7" s="170"/>
      <c r="K7" s="19"/>
      <c r="L7" s="166" t="e">
        <f ca="1">VLOOKUP(2,Poule!$A$6:$G$10,2,0)</f>
        <v>#N/A</v>
      </c>
      <c r="M7" s="167"/>
      <c r="N7" s="167"/>
      <c r="O7" s="168"/>
      <c r="P7" s="39"/>
      <c r="Q7" s="166" t="e">
        <f ca="1">VLOOKUP(2,Poule!$O$6:$V$10,2,0)</f>
        <v>#N/A</v>
      </c>
      <c r="R7" s="167"/>
      <c r="S7" s="167"/>
      <c r="T7" s="168"/>
      <c r="U7" s="39"/>
      <c r="V7" s="73"/>
      <c r="W7" s="74" t="s">
        <v>31</v>
      </c>
      <c r="X7" s="73"/>
      <c r="Y7" s="25"/>
      <c r="Z7" s="6"/>
      <c r="AA7" s="6"/>
      <c r="AB7" s="6"/>
      <c r="AC7" s="164" t="s">
        <v>39</v>
      </c>
      <c r="AD7" s="165"/>
      <c r="AE7" s="165"/>
      <c r="AF7" s="165"/>
      <c r="AG7" s="6"/>
      <c r="AH7" s="6"/>
      <c r="AI7" s="6"/>
      <c r="AJ7" s="6"/>
      <c r="AK7" s="6"/>
      <c r="AL7" s="7"/>
      <c r="AM7" s="26"/>
    </row>
    <row r="8" spans="1:39" ht="12.75" customHeight="1" x14ac:dyDescent="0.15">
      <c r="A8" s="67" t="s">
        <v>40</v>
      </c>
      <c r="B8" s="7" t="s">
        <v>30</v>
      </c>
      <c r="C8" s="6"/>
      <c r="D8" s="6"/>
      <c r="E8" s="6"/>
      <c r="F8" s="6"/>
      <c r="G8" s="7" t="s">
        <v>51</v>
      </c>
      <c r="H8" s="6"/>
      <c r="I8" s="169"/>
      <c r="J8" s="170"/>
      <c r="K8" s="19"/>
      <c r="L8" s="166"/>
      <c r="M8" s="167"/>
      <c r="N8" s="167"/>
      <c r="O8" s="168"/>
      <c r="P8" s="39"/>
      <c r="Q8" s="166"/>
      <c r="R8" s="167"/>
      <c r="S8" s="167"/>
      <c r="T8" s="168"/>
      <c r="U8" s="39"/>
      <c r="V8" s="73"/>
      <c r="W8" s="74" t="s">
        <v>31</v>
      </c>
      <c r="X8" s="73"/>
      <c r="Y8" s="25"/>
      <c r="Z8" s="6"/>
      <c r="AA8" s="6"/>
      <c r="AB8" s="6"/>
      <c r="AC8" s="164" t="s">
        <v>41</v>
      </c>
      <c r="AD8" s="165"/>
      <c r="AE8" s="165"/>
      <c r="AF8" s="165"/>
      <c r="AG8" s="6"/>
      <c r="AH8" s="6"/>
      <c r="AI8" s="6"/>
      <c r="AJ8" s="6"/>
      <c r="AK8" s="6"/>
      <c r="AL8" s="7"/>
      <c r="AM8" s="76"/>
    </row>
    <row r="9" spans="1:39" ht="12.75" customHeight="1" x14ac:dyDescent="0.15">
      <c r="A9" s="32"/>
      <c r="B9" s="6"/>
      <c r="C9" s="69"/>
      <c r="D9" s="6"/>
      <c r="E9" s="6"/>
      <c r="F9" s="6"/>
      <c r="G9" s="6"/>
      <c r="H9" s="6"/>
      <c r="I9" s="68"/>
      <c r="J9" s="69"/>
      <c r="K9" s="19"/>
      <c r="L9" s="70"/>
      <c r="M9" s="71"/>
      <c r="N9" s="71"/>
      <c r="O9" s="72"/>
      <c r="P9" s="39"/>
      <c r="Q9" s="70"/>
      <c r="R9" s="71"/>
      <c r="S9" s="71"/>
      <c r="T9" s="72"/>
      <c r="U9" s="39"/>
      <c r="V9" s="73"/>
      <c r="W9" s="77"/>
      <c r="X9" s="73"/>
      <c r="Y9" s="25"/>
      <c r="Z9" s="6"/>
      <c r="AA9" s="6"/>
      <c r="AB9" s="6"/>
      <c r="AC9" s="75"/>
      <c r="AD9" s="75"/>
      <c r="AE9" s="75"/>
      <c r="AF9" s="75"/>
      <c r="AG9" s="6"/>
      <c r="AH9" s="6"/>
      <c r="AI9" s="6"/>
      <c r="AJ9" s="6"/>
      <c r="AK9" s="6"/>
      <c r="AL9" s="6"/>
      <c r="AM9" s="26"/>
    </row>
    <row r="10" spans="1:39" ht="12.75" customHeight="1" x14ac:dyDescent="0.15">
      <c r="A10" s="32"/>
      <c r="B10" s="6"/>
      <c r="C10" s="69"/>
      <c r="D10" s="6"/>
      <c r="E10" s="6"/>
      <c r="F10" s="6"/>
      <c r="G10" s="6"/>
      <c r="H10" s="6"/>
      <c r="I10" s="68"/>
      <c r="J10" s="69"/>
      <c r="K10" s="19"/>
      <c r="L10" s="70"/>
      <c r="M10" s="71"/>
      <c r="N10" s="71"/>
      <c r="O10" s="72"/>
      <c r="P10" s="39"/>
      <c r="Q10" s="70"/>
      <c r="R10" s="71"/>
      <c r="S10" s="71"/>
      <c r="T10" s="72"/>
      <c r="U10" s="39"/>
      <c r="V10" s="73"/>
      <c r="W10" s="77"/>
      <c r="X10" s="73"/>
      <c r="Y10" s="25"/>
      <c r="Z10" s="6"/>
      <c r="AA10" s="6"/>
      <c r="AB10" s="6"/>
      <c r="AC10" s="75"/>
      <c r="AD10" s="75"/>
      <c r="AE10" s="75"/>
      <c r="AF10" s="75"/>
      <c r="AG10" s="6"/>
      <c r="AH10" s="6"/>
      <c r="AI10" s="6"/>
      <c r="AJ10" s="6"/>
      <c r="AK10" s="6"/>
      <c r="AL10" s="6"/>
      <c r="AM10" s="26"/>
    </row>
    <row r="11" spans="1:39" ht="12.75" customHeight="1" x14ac:dyDescent="0.15">
      <c r="A11" s="32"/>
      <c r="B11" s="6"/>
      <c r="C11" s="69"/>
      <c r="D11" s="6"/>
      <c r="E11" s="6"/>
      <c r="F11" s="6"/>
      <c r="G11" s="6"/>
      <c r="H11" s="6"/>
      <c r="I11" s="68"/>
      <c r="J11" s="69"/>
      <c r="K11" s="19"/>
      <c r="L11" s="70"/>
      <c r="M11" s="71"/>
      <c r="N11" s="71"/>
      <c r="O11" s="72"/>
      <c r="P11" s="39"/>
      <c r="Q11" s="70"/>
      <c r="R11" s="71"/>
      <c r="S11" s="71"/>
      <c r="T11" s="72"/>
      <c r="U11" s="39"/>
      <c r="V11" s="73"/>
      <c r="W11" s="77"/>
      <c r="X11" s="73"/>
      <c r="Y11" s="25"/>
      <c r="Z11" s="6"/>
      <c r="AA11" s="6"/>
      <c r="AB11" s="6"/>
      <c r="AC11" s="75"/>
      <c r="AD11" s="75"/>
      <c r="AE11" s="75"/>
      <c r="AF11" s="75"/>
      <c r="AG11" s="6"/>
      <c r="AH11" s="6"/>
      <c r="AI11" s="6"/>
      <c r="AJ11" s="6"/>
      <c r="AK11" s="6"/>
      <c r="AL11" s="6"/>
      <c r="AM11" s="26"/>
    </row>
    <row r="12" spans="1:39" ht="12.75" customHeight="1" x14ac:dyDescent="0.15">
      <c r="A12" s="32"/>
      <c r="B12" s="6"/>
      <c r="C12" s="6"/>
      <c r="D12" s="6"/>
      <c r="E12" s="6"/>
      <c r="F12" s="6"/>
      <c r="G12" s="6"/>
      <c r="H12" s="6"/>
      <c r="I12" s="6"/>
      <c r="J12" s="6"/>
      <c r="K12" s="6"/>
      <c r="L12" s="29"/>
      <c r="M12" s="29"/>
      <c r="N12" s="29"/>
      <c r="O12" s="29"/>
      <c r="P12" s="6"/>
      <c r="Q12" s="29"/>
      <c r="R12" s="29"/>
      <c r="S12" s="29"/>
      <c r="T12" s="29"/>
      <c r="U12" s="6"/>
      <c r="V12" s="29"/>
      <c r="W12" s="29"/>
      <c r="X12" s="29"/>
      <c r="Y12" s="6"/>
      <c r="Z12" s="6"/>
      <c r="AA12" s="6"/>
      <c r="AB12" s="6"/>
      <c r="AC12" s="29"/>
      <c r="AD12" s="29"/>
      <c r="AE12" s="29"/>
      <c r="AF12" s="29"/>
      <c r="AG12" s="6"/>
      <c r="AH12" s="6"/>
      <c r="AI12" s="6"/>
      <c r="AJ12" s="6"/>
      <c r="AK12" s="6"/>
      <c r="AL12" s="7"/>
      <c r="AM12" s="76"/>
    </row>
    <row r="13" spans="1:39" ht="12.75" customHeight="1" x14ac:dyDescent="0.15">
      <c r="A13" s="3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7"/>
      <c r="AM13" s="76"/>
    </row>
    <row r="14" spans="1:39" ht="12.75" customHeight="1" x14ac:dyDescent="0.15">
      <c r="A14" s="32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7"/>
      <c r="AM14" s="76"/>
    </row>
    <row r="15" spans="1:39" ht="12.75" customHeight="1" x14ac:dyDescent="0.15">
      <c r="A15" s="32"/>
      <c r="B15" s="6"/>
      <c r="C15" s="6"/>
      <c r="D15" s="6"/>
      <c r="E15" s="6"/>
      <c r="F15" s="6"/>
      <c r="G15" s="6"/>
      <c r="H15" s="6"/>
      <c r="I15" s="68"/>
      <c r="J15" s="69"/>
      <c r="K15" s="6"/>
      <c r="L15" s="78"/>
      <c r="M15" s="78"/>
      <c r="N15" s="78"/>
      <c r="O15" s="78"/>
      <c r="P15" s="6"/>
      <c r="Q15" s="78"/>
      <c r="R15" s="78"/>
      <c r="S15" s="78"/>
      <c r="T15" s="78"/>
      <c r="U15" s="6"/>
      <c r="V15" s="79"/>
      <c r="W15" s="80"/>
      <c r="X15" s="79"/>
      <c r="Y15" s="6"/>
      <c r="Z15" s="6"/>
      <c r="AA15" s="6"/>
      <c r="AB15" s="6"/>
      <c r="AC15" s="69"/>
      <c r="AD15" s="69"/>
      <c r="AE15" s="69"/>
      <c r="AF15" s="69"/>
      <c r="AG15" s="6"/>
      <c r="AH15" s="6"/>
      <c r="AI15" s="6"/>
      <c r="AJ15" s="6"/>
      <c r="AK15" s="6"/>
      <c r="AL15" s="6"/>
      <c r="AM15" s="26"/>
    </row>
    <row r="16" spans="1:39" ht="12.75" customHeight="1" x14ac:dyDescent="0.15">
      <c r="A16" s="32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26"/>
    </row>
    <row r="17" spans="1:39" ht="15" customHeight="1" x14ac:dyDescent="0.15">
      <c r="A17" s="3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75"/>
      <c r="N17" s="175"/>
      <c r="O17" s="175"/>
      <c r="P17" s="175"/>
      <c r="Q17" s="175"/>
      <c r="R17" s="175"/>
      <c r="S17" s="17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26"/>
    </row>
    <row r="18" spans="1:39" ht="13.5" customHeight="1" x14ac:dyDescent="0.15">
      <c r="A18" s="3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81"/>
      <c r="N18" s="81"/>
      <c r="O18" s="81"/>
      <c r="P18" s="81"/>
      <c r="Q18" s="81"/>
      <c r="R18" s="81"/>
      <c r="S18" s="81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26"/>
    </row>
    <row r="19" spans="1:39" ht="12.75" customHeight="1" x14ac:dyDescent="0.15">
      <c r="A19" s="173"/>
      <c r="B19" s="174"/>
      <c r="C19" s="6"/>
      <c r="D19" s="6"/>
      <c r="E19" s="174"/>
      <c r="F19" s="174"/>
      <c r="G19" s="174"/>
      <c r="H19" s="174"/>
      <c r="I19" s="6"/>
      <c r="J19" s="6"/>
      <c r="K19" s="6"/>
      <c r="L19" s="82"/>
      <c r="M19" s="178" t="e">
        <f>IF(#REF!="","",IF(#REF!&gt;#REF!,#REF!,#REF!))</f>
        <v>#REF!</v>
      </c>
      <c r="N19" s="179"/>
      <c r="O19" s="179"/>
      <c r="P19" s="179"/>
      <c r="Q19" s="179"/>
      <c r="R19" s="179"/>
      <c r="S19" s="180"/>
      <c r="T19" s="83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26"/>
    </row>
    <row r="20" spans="1:39" ht="12.75" customHeight="1" x14ac:dyDescent="0.15">
      <c r="A20" s="32"/>
      <c r="B20" s="6"/>
      <c r="C20" s="6"/>
      <c r="D20" s="6"/>
      <c r="E20" s="6"/>
      <c r="F20" s="6"/>
      <c r="G20" s="6"/>
      <c r="H20" s="6"/>
      <c r="I20" s="6"/>
      <c r="J20" s="6"/>
      <c r="K20" s="6"/>
      <c r="L20" s="82"/>
      <c r="M20" s="181"/>
      <c r="N20" s="182"/>
      <c r="O20" s="182"/>
      <c r="P20" s="182"/>
      <c r="Q20" s="182"/>
      <c r="R20" s="182"/>
      <c r="S20" s="183"/>
      <c r="T20" s="83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26"/>
    </row>
    <row r="21" spans="1:39" ht="13.5" customHeight="1" x14ac:dyDescent="0.15">
      <c r="A21" s="32"/>
      <c r="B21" s="6"/>
      <c r="C21" s="6"/>
      <c r="D21" s="6"/>
      <c r="E21" s="6"/>
      <c r="F21" s="6"/>
      <c r="G21" s="6"/>
      <c r="H21" s="6"/>
      <c r="I21" s="6"/>
      <c r="J21" s="6"/>
      <c r="K21" s="6"/>
      <c r="L21" s="82"/>
      <c r="M21" s="184"/>
      <c r="N21" s="185"/>
      <c r="O21" s="185"/>
      <c r="P21" s="185"/>
      <c r="Q21" s="185"/>
      <c r="R21" s="185"/>
      <c r="S21" s="186"/>
      <c r="T21" s="83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26"/>
    </row>
    <row r="22" spans="1:39" ht="12.75" customHeight="1" x14ac:dyDescent="0.15">
      <c r="A22" s="3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84"/>
      <c r="N22" s="84"/>
      <c r="O22" s="84"/>
      <c r="P22" s="84"/>
      <c r="Q22" s="84"/>
      <c r="R22" s="84"/>
      <c r="S22" s="84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26"/>
    </row>
    <row r="23" spans="1:39" ht="12.75" customHeight="1" x14ac:dyDescent="0.15">
      <c r="A23" s="3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26"/>
    </row>
    <row r="24" spans="1:39" ht="12.75" customHeight="1" x14ac:dyDescent="0.15">
      <c r="A24" s="3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26"/>
    </row>
    <row r="25" spans="1:39" ht="12.75" customHeight="1" x14ac:dyDescent="0.15">
      <c r="A25" s="3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26"/>
    </row>
    <row r="26" spans="1:39" ht="12.75" customHeight="1" x14ac:dyDescent="0.15">
      <c r="A26" s="3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26"/>
    </row>
    <row r="27" spans="1:39" ht="12.75" customHeight="1" x14ac:dyDescent="0.15">
      <c r="A27" s="3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26"/>
    </row>
    <row r="28" spans="1:39" ht="12.75" customHeight="1" x14ac:dyDescent="0.15">
      <c r="A28" s="3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26"/>
    </row>
    <row r="29" spans="1:39" ht="12.75" customHeight="1" x14ac:dyDescent="0.15">
      <c r="A29" s="3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26"/>
    </row>
    <row r="30" spans="1:39" ht="12.75" customHeight="1" x14ac:dyDescent="0.15">
      <c r="A30" s="56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9"/>
    </row>
  </sheetData>
  <mergeCells count="25">
    <mergeCell ref="A19:B19"/>
    <mergeCell ref="M17:S17"/>
    <mergeCell ref="D1:AB1"/>
    <mergeCell ref="I5:J5"/>
    <mergeCell ref="L7:O7"/>
    <mergeCell ref="Q4:T4"/>
    <mergeCell ref="E19:H19"/>
    <mergeCell ref="M19:S21"/>
    <mergeCell ref="I4:J4"/>
    <mergeCell ref="L5:O5"/>
    <mergeCell ref="I6:J6"/>
    <mergeCell ref="I7:J7"/>
    <mergeCell ref="AC8:AF8"/>
    <mergeCell ref="L8:O8"/>
    <mergeCell ref="I8:J8"/>
    <mergeCell ref="Q5:T5"/>
    <mergeCell ref="AC4:AF4"/>
    <mergeCell ref="AC5:AF5"/>
    <mergeCell ref="Q6:T6"/>
    <mergeCell ref="AC6:AF6"/>
    <mergeCell ref="Q7:T7"/>
    <mergeCell ref="L4:O4"/>
    <mergeCell ref="Q8:T8"/>
    <mergeCell ref="AC7:AF7"/>
    <mergeCell ref="L6:O6"/>
  </mergeCells>
  <pageMargins left="0.75" right="0.75" top="1" bottom="1" header="0.5" footer="0.5"/>
  <pageSetup orientation="landscape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5"/>
  <sheetViews>
    <sheetView showGridLines="0" workbookViewId="0" xr3:uid="{842E5F09-E766-5B8D-85AF-A39847EA96FD}">
      <selection activeCell="A11" sqref="A11:B15"/>
    </sheetView>
  </sheetViews>
  <sheetFormatPr defaultColWidth="8.76171875" defaultRowHeight="12.75" customHeight="1" x14ac:dyDescent="0.15"/>
  <cols>
    <col min="1" max="256" width="8.8984375" style="85" customWidth="1"/>
  </cols>
  <sheetData>
    <row r="1" spans="1:256" ht="12.75" customHeight="1" x14ac:dyDescent="0.15">
      <c r="A1" s="221" t="s">
        <v>43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/>
      <c r="O1" s="86"/>
      <c r="P1" s="87"/>
    </row>
    <row r="2" spans="1:256" ht="36" customHeight="1" x14ac:dyDescent="0.15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86"/>
      <c r="P2" s="87"/>
    </row>
    <row r="3" spans="1:256" ht="36" customHeight="1" x14ac:dyDescent="0.15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6"/>
      <c r="O3" s="86"/>
      <c r="P3" s="87"/>
    </row>
    <row r="4" spans="1:256" ht="15.75" customHeight="1" x14ac:dyDescent="0.15">
      <c r="A4" s="206" t="str">
        <f>Poule!D12</f>
        <v>Tijd</v>
      </c>
      <c r="B4" s="207"/>
      <c r="C4" s="204" t="str">
        <f>Poule!G12</f>
        <v>VELD 1</v>
      </c>
      <c r="D4" s="205"/>
      <c r="E4" s="205"/>
      <c r="F4" s="205"/>
      <c r="G4" s="205"/>
      <c r="H4" s="187" t="str">
        <f>Poule!U12</f>
        <v>Uitslag</v>
      </c>
      <c r="I4" s="188"/>
      <c r="J4" s="188"/>
      <c r="K4" s="88"/>
      <c r="L4" s="218" t="str">
        <f>Poule!Y12</f>
        <v>Punten</v>
      </c>
      <c r="M4" s="219"/>
      <c r="N4" s="220"/>
      <c r="O4" s="89"/>
      <c r="P4" s="87"/>
    </row>
    <row r="5" spans="1:256" ht="15" customHeight="1" x14ac:dyDescent="0.15">
      <c r="A5" s="189">
        <f>Poule!AC13</f>
        <v>43092.4375</v>
      </c>
      <c r="B5" s="190"/>
      <c r="C5" s="202" t="str">
        <f>Poule!G13</f>
        <v>Wilhelmina 1</v>
      </c>
      <c r="D5" s="213"/>
      <c r="E5" s="92" t="str">
        <f>Poule!M13</f>
        <v>--</v>
      </c>
      <c r="F5" s="191" t="str">
        <f>Poule!N13</f>
        <v>Wilhelmina 4</v>
      </c>
      <c r="G5" s="214"/>
      <c r="H5" s="93">
        <f>Poule!U13</f>
        <v>0</v>
      </c>
      <c r="I5" s="94" t="str">
        <f>Poule!V13</f>
        <v>--</v>
      </c>
      <c r="J5" s="93">
        <f>Poule!W13</f>
        <v>0</v>
      </c>
      <c r="K5" s="95"/>
      <c r="L5" s="96" t="str">
        <f>Poule!Y13</f>
        <v/>
      </c>
      <c r="M5" s="97"/>
      <c r="N5" s="96" t="str">
        <f>Poule!AA13</f>
        <v/>
      </c>
      <c r="O5" s="98"/>
      <c r="P5" s="87"/>
    </row>
    <row r="6" spans="1:256" ht="15" customHeight="1" x14ac:dyDescent="0.15">
      <c r="A6" s="208">
        <f>Poule!AC14</f>
        <v>43092.451388888891</v>
      </c>
      <c r="B6" s="192"/>
      <c r="C6" s="202" t="str">
        <f>Poule!G14</f>
        <v>Wilhelmina 9</v>
      </c>
      <c r="D6" s="203"/>
      <c r="E6" s="92" t="str">
        <f>Poule!M14</f>
        <v>--</v>
      </c>
      <c r="F6" s="191" t="str">
        <f>Poule!N14</f>
        <v>Amigos</v>
      </c>
      <c r="G6" s="192"/>
      <c r="H6" s="99">
        <f>Poule!U14</f>
        <v>0</v>
      </c>
      <c r="I6" s="100" t="str">
        <f>Poule!V14</f>
        <v>--</v>
      </c>
      <c r="J6" s="99">
        <f>Poule!W14</f>
        <v>0</v>
      </c>
      <c r="K6" s="101"/>
      <c r="L6" s="96" t="str">
        <f>Poule!Y14</f>
        <v/>
      </c>
      <c r="M6" s="102"/>
      <c r="N6" s="96" t="str">
        <f>Poule!AA14</f>
        <v/>
      </c>
      <c r="O6" s="98"/>
      <c r="P6" s="87"/>
    </row>
    <row r="7" spans="1:256" ht="15" customHeight="1" x14ac:dyDescent="0.15">
      <c r="A7" s="208">
        <f>Poule!AC15</f>
        <v>43092.465277777781</v>
      </c>
      <c r="B7" s="192"/>
      <c r="C7" s="202" t="str">
        <f>Poule!G15</f>
        <v>Politie Den Bosch</v>
      </c>
      <c r="D7" s="203"/>
      <c r="E7" s="92" t="str">
        <f>Poule!M15</f>
        <v>--</v>
      </c>
      <c r="F7" s="191" t="str">
        <f>Poule!N15</f>
        <v>Wilhelmina 1</v>
      </c>
      <c r="G7" s="192"/>
      <c r="H7" s="99">
        <f>Poule!U15</f>
        <v>0</v>
      </c>
      <c r="I7" s="100" t="str">
        <f>Poule!V15</f>
        <v>--</v>
      </c>
      <c r="J7" s="99">
        <f>Poule!W15</f>
        <v>0</v>
      </c>
      <c r="K7" s="101"/>
      <c r="L7" s="103" t="str">
        <f>Poule!Y15</f>
        <v/>
      </c>
      <c r="M7" s="102"/>
      <c r="N7" s="103" t="str">
        <f>Poule!AA15</f>
        <v/>
      </c>
      <c r="O7" s="98"/>
      <c r="P7" s="87"/>
    </row>
    <row r="8" spans="1:256" ht="15" customHeight="1" x14ac:dyDescent="0.15">
      <c r="A8" s="208">
        <f>Poule!AC16</f>
        <v>43092.479166666664</v>
      </c>
      <c r="B8" s="192"/>
      <c r="C8" s="202" t="str">
        <f>Poule!G16</f>
        <v>Wilhelmina 4</v>
      </c>
      <c r="D8" s="203"/>
      <c r="E8" s="92" t="str">
        <f>Poule!M16</f>
        <v>--</v>
      </c>
      <c r="F8" s="191" t="str">
        <f>Poule!N16</f>
        <v>Wilhelmina 9</v>
      </c>
      <c r="G8" s="192"/>
      <c r="H8" s="99">
        <f>Poule!U16</f>
        <v>0</v>
      </c>
      <c r="I8" s="100" t="str">
        <f>Poule!V16</f>
        <v>--</v>
      </c>
      <c r="J8" s="99">
        <f>Poule!W16</f>
        <v>0</v>
      </c>
      <c r="K8" s="101"/>
      <c r="L8" s="96" t="str">
        <f>Poule!Y16</f>
        <v/>
      </c>
      <c r="M8" s="102"/>
      <c r="N8" s="96" t="str">
        <f>Poule!AA16</f>
        <v/>
      </c>
      <c r="O8" s="98"/>
      <c r="P8" s="87"/>
    </row>
    <row r="9" spans="1:256" ht="15" customHeight="1" x14ac:dyDescent="0.15">
      <c r="A9" s="208">
        <f>Poule!AC17</f>
        <v>43092.493055555555</v>
      </c>
      <c r="B9" s="192"/>
      <c r="C9" s="202" t="str">
        <f>Poule!G17</f>
        <v>Politie Den Bosch</v>
      </c>
      <c r="D9" s="203"/>
      <c r="E9" s="92" t="str">
        <f>Poule!M17</f>
        <v>--</v>
      </c>
      <c r="F9" s="191" t="str">
        <f>Poule!N17</f>
        <v>Amigos</v>
      </c>
      <c r="G9" s="192"/>
      <c r="H9" s="99">
        <f>Poule!U17</f>
        <v>0</v>
      </c>
      <c r="I9" s="100" t="str">
        <f>Poule!V17</f>
        <v>--</v>
      </c>
      <c r="J9" s="99">
        <f>Poule!W17</f>
        <v>0</v>
      </c>
      <c r="K9" s="101"/>
      <c r="L9" s="96" t="str">
        <f>Poule!Y17</f>
        <v/>
      </c>
      <c r="M9" s="102"/>
      <c r="N9" s="96" t="str">
        <f>Poule!AA17</f>
        <v/>
      </c>
      <c r="O9" s="98"/>
      <c r="P9" s="87"/>
    </row>
    <row r="10" spans="1:256" s="211" customFormat="1" ht="15" customHeight="1" x14ac:dyDescent="0.15">
      <c r="A10" s="209" t="s">
        <v>48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spans="1:256" ht="15" customHeight="1" x14ac:dyDescent="0.15">
      <c r="A11" s="252">
        <v>0.52083333333333337</v>
      </c>
      <c r="B11" s="253"/>
      <c r="C11" s="254" t="str">
        <f>Poule!G19</f>
        <v>Wilhelmina 1</v>
      </c>
      <c r="D11" s="203"/>
      <c r="E11" s="92" t="str">
        <f>Poule!M19</f>
        <v>--</v>
      </c>
      <c r="F11" s="191" t="str">
        <f>Poule!N19</f>
        <v>Wilhelmina 9</v>
      </c>
      <c r="G11" s="192"/>
      <c r="H11" s="99">
        <f>Poule!U19</f>
        <v>0</v>
      </c>
      <c r="I11" s="100" t="str">
        <f>Poule!V19</f>
        <v>--</v>
      </c>
      <c r="J11" s="99">
        <f>Poule!W19</f>
        <v>0</v>
      </c>
      <c r="K11" s="101"/>
      <c r="L11" s="96" t="str">
        <f>Poule!Y19</f>
        <v/>
      </c>
      <c r="M11" s="102"/>
      <c r="N11" s="96" t="str">
        <f>Poule!AA19</f>
        <v/>
      </c>
      <c r="O11" s="98"/>
      <c r="P11" s="87"/>
    </row>
    <row r="12" spans="1:256" ht="15" customHeight="1" x14ac:dyDescent="0.15">
      <c r="A12" s="252">
        <v>0.53472222222222221</v>
      </c>
      <c r="B12" s="253"/>
      <c r="C12" s="254" t="str">
        <f>Poule!G20</f>
        <v>Wilhelmina 4</v>
      </c>
      <c r="D12" s="203"/>
      <c r="E12" s="92" t="str">
        <f>Poule!M20</f>
        <v>--</v>
      </c>
      <c r="F12" s="191" t="str">
        <f>Poule!N20</f>
        <v>Politie Den Bosch</v>
      </c>
      <c r="G12" s="192"/>
      <c r="H12" s="99">
        <f>Poule!U20</f>
        <v>0</v>
      </c>
      <c r="I12" s="100" t="str">
        <f>Poule!V20</f>
        <v>--</v>
      </c>
      <c r="J12" s="99">
        <f>Poule!W20</f>
        <v>0</v>
      </c>
      <c r="K12" s="101"/>
      <c r="L12" s="96" t="str">
        <f>Poule!Y20</f>
        <v/>
      </c>
      <c r="M12" s="102"/>
      <c r="N12" s="96" t="str">
        <f>Poule!AA20</f>
        <v/>
      </c>
      <c r="O12" s="98"/>
      <c r="P12" s="87"/>
    </row>
    <row r="13" spans="1:256" ht="15" customHeight="1" x14ac:dyDescent="0.15">
      <c r="A13" s="252">
        <v>0.54861111111111105</v>
      </c>
      <c r="B13" s="253"/>
      <c r="C13" s="254" t="str">
        <f>Poule!G21</f>
        <v>Amigos</v>
      </c>
      <c r="D13" s="203"/>
      <c r="E13" s="92" t="str">
        <f>Poule!M21</f>
        <v>--</v>
      </c>
      <c r="F13" s="191" t="str">
        <f>Poule!N21</f>
        <v>Wilhelmina 1</v>
      </c>
      <c r="G13" s="192"/>
      <c r="H13" s="99">
        <f>Poule!U21</f>
        <v>0</v>
      </c>
      <c r="I13" s="100" t="str">
        <f>Poule!V21</f>
        <v>--</v>
      </c>
      <c r="J13" s="99">
        <f>Poule!W21</f>
        <v>0</v>
      </c>
      <c r="K13" s="101"/>
      <c r="L13" s="96" t="str">
        <f>Poule!Y21</f>
        <v/>
      </c>
      <c r="M13" s="102"/>
      <c r="N13" s="96" t="str">
        <f>Poule!AA21</f>
        <v/>
      </c>
      <c r="O13" s="98"/>
      <c r="P13" s="87"/>
    </row>
    <row r="14" spans="1:256" ht="15" customHeight="1" x14ac:dyDescent="0.15">
      <c r="A14" s="252">
        <v>0.5625</v>
      </c>
      <c r="B14" s="253"/>
      <c r="C14" s="254" t="str">
        <f>Poule!G22</f>
        <v>Wilhelmina 9</v>
      </c>
      <c r="D14" s="203"/>
      <c r="E14" s="92" t="str">
        <f>Poule!M22</f>
        <v>--</v>
      </c>
      <c r="F14" s="191" t="str">
        <f>Poule!N22</f>
        <v>Politie Den Bosch</v>
      </c>
      <c r="G14" s="192"/>
      <c r="H14" s="99">
        <f>Poule!U22</f>
        <v>0</v>
      </c>
      <c r="I14" s="100" t="str">
        <f>Poule!V22</f>
        <v>--</v>
      </c>
      <c r="J14" s="99">
        <f>Poule!W22</f>
        <v>0</v>
      </c>
      <c r="K14" s="101"/>
      <c r="L14" s="96" t="str">
        <f>Poule!Y22</f>
        <v/>
      </c>
      <c r="M14" s="102"/>
      <c r="N14" s="96" t="str">
        <f>Poule!AA22</f>
        <v/>
      </c>
      <c r="O14" s="98"/>
      <c r="P14" s="87"/>
    </row>
    <row r="15" spans="1:256" ht="15" customHeight="1" x14ac:dyDescent="0.15">
      <c r="A15" s="252">
        <v>0.57638888888888895</v>
      </c>
      <c r="B15" s="253"/>
      <c r="C15" s="254" t="str">
        <f>Poule!G19</f>
        <v>Wilhelmina 1</v>
      </c>
      <c r="D15" s="203"/>
      <c r="E15" s="92" t="str">
        <f>Poule!M19</f>
        <v>--</v>
      </c>
      <c r="F15" s="191" t="str">
        <f>Poule!N19</f>
        <v>Wilhelmina 9</v>
      </c>
      <c r="G15" s="192"/>
      <c r="H15" s="99">
        <f>Poule!U19</f>
        <v>0</v>
      </c>
      <c r="I15" s="100" t="str">
        <f>Poule!V19</f>
        <v>--</v>
      </c>
      <c r="J15" s="99">
        <f>Poule!W19</f>
        <v>0</v>
      </c>
      <c r="K15" s="101"/>
      <c r="L15" s="96" t="str">
        <f>Poule!Y19</f>
        <v/>
      </c>
      <c r="M15" s="102"/>
      <c r="N15" s="96" t="str">
        <f>Poule!AA19</f>
        <v/>
      </c>
      <c r="O15" s="98"/>
      <c r="P15" s="87"/>
    </row>
    <row r="16" spans="1:256" ht="8.1" customHeight="1" x14ac:dyDescent="0.15">
      <c r="A16" s="121"/>
      <c r="B16" s="121"/>
      <c r="C16" s="91"/>
      <c r="D16" s="87"/>
      <c r="E16" s="91"/>
      <c r="F16" s="91"/>
      <c r="G16" s="87"/>
      <c r="H16" s="91"/>
      <c r="I16" s="91"/>
      <c r="J16" s="91"/>
      <c r="K16" s="87"/>
      <c r="L16" s="91"/>
      <c r="M16" s="87"/>
      <c r="N16" s="91"/>
      <c r="O16" s="87"/>
      <c r="P16" s="87"/>
    </row>
    <row r="17" spans="1:16" ht="8.1" customHeight="1" x14ac:dyDescent="0.15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87"/>
      <c r="P17" s="87"/>
    </row>
    <row r="18" spans="1:16" ht="15" customHeight="1" x14ac:dyDescent="0.15">
      <c r="A18" s="227" t="str">
        <f>Poule!A3</f>
        <v>Stand</v>
      </c>
      <c r="B18" s="193" t="str">
        <f>Poule!B5</f>
        <v>Groep 1</v>
      </c>
      <c r="C18" s="194"/>
      <c r="D18" s="194"/>
      <c r="E18" s="194"/>
      <c r="F18" s="194"/>
      <c r="G18" s="195"/>
      <c r="H18" s="227" t="str">
        <f>Poule!H5</f>
        <v>V</v>
      </c>
      <c r="I18" s="227" t="str">
        <f>Poule!I5</f>
        <v>T</v>
      </c>
      <c r="J18" s="227" t="str">
        <f>Poule!J5</f>
        <v>P</v>
      </c>
      <c r="K18" s="215" t="str">
        <f>Poule!K3</f>
        <v>Gewonnen</v>
      </c>
      <c r="L18" s="215" t="str">
        <f>Poule!L3</f>
        <v>Gelijk</v>
      </c>
      <c r="M18" s="231" t="str">
        <f>Poule!M3</f>
        <v>Verloren</v>
      </c>
      <c r="N18" s="231" t="str">
        <f>Poule!N3</f>
        <v>Saldo</v>
      </c>
      <c r="O18" s="98"/>
      <c r="P18" s="87"/>
    </row>
    <row r="19" spans="1:16" ht="15" customHeight="1" x14ac:dyDescent="0.15">
      <c r="A19" s="190"/>
      <c r="B19" s="196"/>
      <c r="C19" s="197"/>
      <c r="D19" s="197"/>
      <c r="E19" s="197"/>
      <c r="F19" s="197"/>
      <c r="G19" s="198"/>
      <c r="H19" s="228"/>
      <c r="I19" s="228"/>
      <c r="J19" s="228"/>
      <c r="K19" s="216"/>
      <c r="L19" s="233"/>
      <c r="M19" s="213"/>
      <c r="N19" s="213"/>
      <c r="O19" s="87"/>
      <c r="P19" s="87"/>
    </row>
    <row r="20" spans="1:16" ht="34.5" customHeight="1" x14ac:dyDescent="0.15">
      <c r="A20" s="230"/>
      <c r="B20" s="199"/>
      <c r="C20" s="200"/>
      <c r="D20" s="200"/>
      <c r="E20" s="200"/>
      <c r="F20" s="200"/>
      <c r="G20" s="201"/>
      <c r="H20" s="229"/>
      <c r="I20" s="229"/>
      <c r="J20" s="229"/>
      <c r="K20" s="217"/>
      <c r="L20" s="232"/>
      <c r="M20" s="232"/>
      <c r="N20" s="232"/>
      <c r="O20" s="87"/>
      <c r="P20" s="87"/>
    </row>
    <row r="21" spans="1:16" ht="14.25" customHeight="1" x14ac:dyDescent="0.15">
      <c r="A21" s="105">
        <f ca="1">Poule!A6</f>
        <v>1</v>
      </c>
      <c r="B21" s="212" t="str">
        <f>Poule!B6</f>
        <v>Wilhelmina 1</v>
      </c>
      <c r="C21" s="213"/>
      <c r="D21" s="213"/>
      <c r="E21" s="213"/>
      <c r="F21" s="213"/>
      <c r="G21" s="214"/>
      <c r="H21" s="106">
        <f>Poule!H6</f>
        <v>0</v>
      </c>
      <c r="I21" s="106">
        <f ca="1">Poule!I6</f>
        <v>0</v>
      </c>
      <c r="J21" s="107">
        <f ca="1">Poule!J6</f>
        <v>0</v>
      </c>
      <c r="K21" s="108">
        <f>Poule!K6</f>
        <v>0</v>
      </c>
      <c r="L21" s="108">
        <f>Poule!L6</f>
        <v>0</v>
      </c>
      <c r="M21" s="108">
        <f>Poule!M6</f>
        <v>0</v>
      </c>
      <c r="N21" s="109">
        <f ca="1">Poule!N6</f>
        <v>0</v>
      </c>
      <c r="O21" s="98"/>
      <c r="P21" s="87"/>
    </row>
    <row r="22" spans="1:16" ht="14.25" customHeight="1" x14ac:dyDescent="0.15">
      <c r="A22" s="105">
        <f ca="1">Poule!A7</f>
        <v>1</v>
      </c>
      <c r="B22" s="212" t="str">
        <f>Poule!B7</f>
        <v>Wilhelmina 4</v>
      </c>
      <c r="C22" s="203"/>
      <c r="D22" s="203"/>
      <c r="E22" s="203"/>
      <c r="F22" s="203"/>
      <c r="G22" s="192"/>
      <c r="H22" s="106">
        <f>Poule!H7</f>
        <v>0</v>
      </c>
      <c r="I22" s="106">
        <f ca="1">Poule!I7</f>
        <v>0</v>
      </c>
      <c r="J22" s="107">
        <f ca="1">Poule!J7</f>
        <v>0</v>
      </c>
      <c r="K22" s="108">
        <f>Poule!K7</f>
        <v>0</v>
      </c>
      <c r="L22" s="108">
        <f>Poule!L7</f>
        <v>0</v>
      </c>
      <c r="M22" s="108">
        <f>Poule!M7</f>
        <v>0</v>
      </c>
      <c r="N22" s="109">
        <f ca="1">Poule!N7</f>
        <v>0</v>
      </c>
      <c r="O22" s="98"/>
      <c r="P22" s="87"/>
    </row>
    <row r="23" spans="1:16" ht="14.25" customHeight="1" x14ac:dyDescent="0.15">
      <c r="A23" s="105">
        <f ca="1">Poule!A8</f>
        <v>1</v>
      </c>
      <c r="B23" s="212" t="str">
        <f>Poule!B8</f>
        <v>Wilhelmina 9</v>
      </c>
      <c r="C23" s="203"/>
      <c r="D23" s="203"/>
      <c r="E23" s="203"/>
      <c r="F23" s="203"/>
      <c r="G23" s="192"/>
      <c r="H23" s="106">
        <f>Poule!H8</f>
        <v>0</v>
      </c>
      <c r="I23" s="106">
        <f ca="1">Poule!I8</f>
        <v>0</v>
      </c>
      <c r="J23" s="107">
        <f ca="1">Poule!J8</f>
        <v>0</v>
      </c>
      <c r="K23" s="108">
        <f>Poule!K8</f>
        <v>0</v>
      </c>
      <c r="L23" s="108">
        <f>Poule!L8</f>
        <v>0</v>
      </c>
      <c r="M23" s="108">
        <f>Poule!M8</f>
        <v>0</v>
      </c>
      <c r="N23" s="109">
        <f ca="1">Poule!N8</f>
        <v>0</v>
      </c>
      <c r="O23" s="98"/>
      <c r="P23" s="87"/>
    </row>
    <row r="24" spans="1:16" ht="14.25" customHeight="1" x14ac:dyDescent="0.15">
      <c r="A24" s="105">
        <f ca="1">Poule!A9</f>
        <v>1</v>
      </c>
      <c r="B24" s="212" t="str">
        <f>Poule!B9</f>
        <v>Amigos</v>
      </c>
      <c r="C24" s="203"/>
      <c r="D24" s="203"/>
      <c r="E24" s="203"/>
      <c r="F24" s="203"/>
      <c r="G24" s="192"/>
      <c r="H24" s="106">
        <f>Poule!H9</f>
        <v>0</v>
      </c>
      <c r="I24" s="106">
        <f ca="1">Poule!I9</f>
        <v>0</v>
      </c>
      <c r="J24" s="107">
        <f ca="1">Poule!J9</f>
        <v>0</v>
      </c>
      <c r="K24" s="108">
        <f>Poule!K9</f>
        <v>0</v>
      </c>
      <c r="L24" s="108">
        <f>Poule!L9</f>
        <v>0</v>
      </c>
      <c r="M24" s="108">
        <f>Poule!M9</f>
        <v>0</v>
      </c>
      <c r="N24" s="109">
        <f ca="1">Poule!N9</f>
        <v>0</v>
      </c>
      <c r="O24" s="98"/>
      <c r="P24" s="87"/>
    </row>
    <row r="25" spans="1:16" ht="14.25" customHeight="1" x14ac:dyDescent="0.15">
      <c r="A25" s="105">
        <f ca="1">Poule!A10</f>
        <v>1</v>
      </c>
      <c r="B25" s="212" t="str">
        <f>Poule!B10</f>
        <v>Politie Den Bosch</v>
      </c>
      <c r="C25" s="203"/>
      <c r="D25" s="203"/>
      <c r="E25" s="203"/>
      <c r="F25" s="203"/>
      <c r="G25" s="192"/>
      <c r="H25" s="106">
        <f>Poule!H10</f>
        <v>0</v>
      </c>
      <c r="I25" s="106">
        <f ca="1">Poule!I10</f>
        <v>0</v>
      </c>
      <c r="J25" s="107">
        <f ca="1">Poule!J10</f>
        <v>0</v>
      </c>
      <c r="K25" s="108">
        <f>Poule!K10</f>
        <v>0</v>
      </c>
      <c r="L25" s="108">
        <f>Poule!L10</f>
        <v>0</v>
      </c>
      <c r="M25" s="108">
        <f>Poule!M10</f>
        <v>0</v>
      </c>
      <c r="N25" s="109">
        <f ca="1">Poule!N10</f>
        <v>0</v>
      </c>
      <c r="O25" s="98"/>
      <c r="P25" s="87"/>
    </row>
  </sheetData>
  <mergeCells count="50">
    <mergeCell ref="A6:B6"/>
    <mergeCell ref="H18:H20"/>
    <mergeCell ref="C8:D8"/>
    <mergeCell ref="A13:B13"/>
    <mergeCell ref="A11:B11"/>
    <mergeCell ref="F12:G12"/>
    <mergeCell ref="A8:B8"/>
    <mergeCell ref="F11:G11"/>
    <mergeCell ref="A7:B7"/>
    <mergeCell ref="F13:G13"/>
    <mergeCell ref="A9:B9"/>
    <mergeCell ref="A1:N3"/>
    <mergeCell ref="I18:I20"/>
    <mergeCell ref="F9:G9"/>
    <mergeCell ref="A18:A20"/>
    <mergeCell ref="C9:D9"/>
    <mergeCell ref="F7:G7"/>
    <mergeCell ref="C7:D7"/>
    <mergeCell ref="F5:G5"/>
    <mergeCell ref="N18:N20"/>
    <mergeCell ref="C15:D15"/>
    <mergeCell ref="C13:D13"/>
    <mergeCell ref="C12:D12"/>
    <mergeCell ref="C5:D5"/>
    <mergeCell ref="M18:M20"/>
    <mergeCell ref="C11:D11"/>
    <mergeCell ref="L18:L20"/>
    <mergeCell ref="B25:G25"/>
    <mergeCell ref="B24:G24"/>
    <mergeCell ref="B22:G22"/>
    <mergeCell ref="B21:G21"/>
    <mergeCell ref="K18:K20"/>
    <mergeCell ref="B23:G23"/>
    <mergeCell ref="J18:J20"/>
    <mergeCell ref="H4:J4"/>
    <mergeCell ref="A5:B5"/>
    <mergeCell ref="F14:G14"/>
    <mergeCell ref="B18:G20"/>
    <mergeCell ref="C14:D14"/>
    <mergeCell ref="C4:G4"/>
    <mergeCell ref="A4:B4"/>
    <mergeCell ref="F8:G8"/>
    <mergeCell ref="F6:G6"/>
    <mergeCell ref="A14:B14"/>
    <mergeCell ref="F15:G15"/>
    <mergeCell ref="A12:B12"/>
    <mergeCell ref="A10:XFD10"/>
    <mergeCell ref="L4:N4"/>
    <mergeCell ref="C6:D6"/>
    <mergeCell ref="A15:B15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6"/>
  <sheetViews>
    <sheetView showGridLines="0" workbookViewId="0" xr3:uid="{51F8DEE0-4D01-5F28-A812-FC0BD7CAC4A5}">
      <selection activeCell="A11" sqref="A11:B15"/>
    </sheetView>
  </sheetViews>
  <sheetFormatPr defaultColWidth="8.76171875" defaultRowHeight="12.75" customHeight="1" x14ac:dyDescent="0.15"/>
  <cols>
    <col min="1" max="2" width="8.8984375" style="110" customWidth="1"/>
    <col min="3" max="3" width="16.98828125" style="110" customWidth="1"/>
    <col min="4" max="4" width="8.8984375" style="110" customWidth="1"/>
    <col min="5" max="5" width="24.8125" style="110" customWidth="1"/>
    <col min="6" max="11" width="8.8984375" style="110" customWidth="1"/>
    <col min="12" max="12" width="7.953125" style="110" customWidth="1"/>
    <col min="13" max="13" width="8.8984375" style="110" customWidth="1"/>
    <col min="14" max="14" width="15.640625" style="110" customWidth="1"/>
    <col min="15" max="256" width="8.8984375" style="110" customWidth="1"/>
  </cols>
  <sheetData>
    <row r="1" spans="1:256" ht="12.75" customHeight="1" x14ac:dyDescent="0.15">
      <c r="A1" s="221" t="s">
        <v>44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  <c r="M1" s="237"/>
      <c r="N1" s="238"/>
      <c r="O1" s="86"/>
      <c r="P1" s="87"/>
    </row>
    <row r="2" spans="1:256" ht="12.75" customHeight="1" x14ac:dyDescent="0.15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6"/>
      <c r="M2" s="239"/>
      <c r="N2" s="240"/>
      <c r="O2" s="86"/>
      <c r="P2" s="87"/>
    </row>
    <row r="3" spans="1:256" ht="58.5" customHeight="1" x14ac:dyDescent="0.15">
      <c r="A3" s="224"/>
      <c r="B3" s="225"/>
      <c r="C3" s="225"/>
      <c r="D3" s="225"/>
      <c r="E3" s="225"/>
      <c r="F3" s="250"/>
      <c r="G3" s="250"/>
      <c r="H3" s="250"/>
      <c r="I3" s="225"/>
      <c r="J3" s="225"/>
      <c r="K3" s="225"/>
      <c r="L3" s="226"/>
      <c r="M3" s="241"/>
      <c r="N3" s="242"/>
      <c r="O3" s="86"/>
      <c r="P3" s="87"/>
    </row>
    <row r="4" spans="1:256" ht="15.75" customHeight="1" x14ac:dyDescent="0.15">
      <c r="A4" s="206" t="str">
        <f>Poule!AC12</f>
        <v>Tijd</v>
      </c>
      <c r="B4" s="188"/>
      <c r="C4" s="204" t="str">
        <f>Poule!AF12</f>
        <v>VELD 2</v>
      </c>
      <c r="D4" s="205"/>
      <c r="E4" s="251"/>
      <c r="F4" s="247" t="str">
        <f>Poule!AT12</f>
        <v>Uitslag</v>
      </c>
      <c r="G4" s="248"/>
      <c r="H4" s="249"/>
      <c r="I4" s="111"/>
      <c r="J4" s="218" t="str">
        <f>Poule!AX12</f>
        <v>Punten</v>
      </c>
      <c r="K4" s="219"/>
      <c r="L4" s="220"/>
      <c r="M4" s="112"/>
      <c r="N4" s="113"/>
      <c r="O4" s="87"/>
      <c r="P4" s="87"/>
    </row>
    <row r="5" spans="1:256" ht="15" customHeight="1" x14ac:dyDescent="0.15">
      <c r="A5" s="189">
        <f>Poule!AC13</f>
        <v>43092.4375</v>
      </c>
      <c r="B5" s="190"/>
      <c r="C5" s="90" t="str">
        <f>Poule!AF13</f>
        <v>Wilhelmina 2</v>
      </c>
      <c r="D5" s="92" t="str">
        <f>Poule!AL13</f>
        <v>--</v>
      </c>
      <c r="E5" s="114" t="str">
        <f>Poule!AM13</f>
        <v>Wilhelmina 5</v>
      </c>
      <c r="F5" s="99">
        <f>Poule!AT13</f>
        <v>0</v>
      </c>
      <c r="G5" s="100" t="str">
        <f>Poule!AU13</f>
        <v>--</v>
      </c>
      <c r="H5" s="99">
        <f>Poule!AV13</f>
        <v>0</v>
      </c>
      <c r="I5" s="97"/>
      <c r="J5" s="103" t="str">
        <f>Poule!AX13</f>
        <v/>
      </c>
      <c r="K5" s="97"/>
      <c r="L5" s="103" t="str">
        <f>Poule!AZ13</f>
        <v/>
      </c>
      <c r="M5" s="98"/>
      <c r="N5" s="87"/>
      <c r="O5" s="87"/>
      <c r="P5" s="87"/>
    </row>
    <row r="6" spans="1:256" ht="15" customHeight="1" x14ac:dyDescent="0.15">
      <c r="A6" s="208">
        <f>Poule!AC14</f>
        <v>43092.451388888891</v>
      </c>
      <c r="B6" s="192"/>
      <c r="C6" s="90" t="str">
        <f>Poule!AF14</f>
        <v>Wilhelmina 7</v>
      </c>
      <c r="D6" s="92" t="str">
        <f>Poule!AL14</f>
        <v>--</v>
      </c>
      <c r="E6" s="114" t="str">
        <f>Poule!AM14</f>
        <v>Xxl boxxen</v>
      </c>
      <c r="F6" s="99">
        <f>Poule!AT14</f>
        <v>0</v>
      </c>
      <c r="G6" s="100" t="str">
        <f>Poule!AU14</f>
        <v>--</v>
      </c>
      <c r="H6" s="99">
        <f>Poule!AV14</f>
        <v>0</v>
      </c>
      <c r="I6" s="115"/>
      <c r="J6" s="103" t="str">
        <f>Poule!AX14</f>
        <v/>
      </c>
      <c r="K6" s="102"/>
      <c r="L6" s="103" t="str">
        <f>Poule!AZ14</f>
        <v/>
      </c>
      <c r="M6" s="98"/>
      <c r="N6" s="87"/>
      <c r="O6" s="87"/>
      <c r="P6" s="87"/>
    </row>
    <row r="7" spans="1:256" ht="15" customHeight="1" x14ac:dyDescent="0.15">
      <c r="A7" s="208">
        <f>Poule!AC15</f>
        <v>43092.465277777781</v>
      </c>
      <c r="B7" s="192"/>
      <c r="C7" s="90" t="str">
        <f>Poule!AF15</f>
        <v>Politie Eindhoven</v>
      </c>
      <c r="D7" s="92" t="str">
        <f>Poule!AL15</f>
        <v>--</v>
      </c>
      <c r="E7" s="114" t="str">
        <f>Poule!AM15</f>
        <v>Wilhelmina 2</v>
      </c>
      <c r="F7" s="99">
        <f>Poule!AT15</f>
        <v>0</v>
      </c>
      <c r="G7" s="100" t="str">
        <f>Poule!AU15</f>
        <v>--</v>
      </c>
      <c r="H7" s="99">
        <f>Poule!AV15</f>
        <v>0</v>
      </c>
      <c r="I7" s="115"/>
      <c r="J7" s="103" t="str">
        <f>Poule!AX15</f>
        <v/>
      </c>
      <c r="K7" s="102"/>
      <c r="L7" s="103" t="str">
        <f>Poule!AZ15</f>
        <v/>
      </c>
      <c r="M7" s="98"/>
      <c r="N7" s="87"/>
      <c r="O7" s="87"/>
      <c r="P7" s="87"/>
    </row>
    <row r="8" spans="1:256" ht="15" customHeight="1" x14ac:dyDescent="0.15">
      <c r="A8" s="208">
        <f>Poule!AC16</f>
        <v>43092.479166666664</v>
      </c>
      <c r="B8" s="192"/>
      <c r="C8" s="90" t="str">
        <f>Poule!AF16</f>
        <v>Wilhelmina 5</v>
      </c>
      <c r="D8" s="92" t="str">
        <f>Poule!AL16</f>
        <v>--</v>
      </c>
      <c r="E8" s="114" t="str">
        <f>Poule!AM16</f>
        <v>Wilhelmina 7</v>
      </c>
      <c r="F8" s="99">
        <f>Poule!AT16</f>
        <v>0</v>
      </c>
      <c r="G8" s="100" t="str">
        <f>Poule!AU16</f>
        <v>--</v>
      </c>
      <c r="H8" s="99">
        <f>Poule!AV16</f>
        <v>0</v>
      </c>
      <c r="I8" s="115"/>
      <c r="J8" s="103" t="str">
        <f>Poule!AX16</f>
        <v/>
      </c>
      <c r="K8" s="102"/>
      <c r="L8" s="103" t="str">
        <f>Poule!AZ16</f>
        <v/>
      </c>
      <c r="M8" s="98"/>
      <c r="N8" s="87"/>
      <c r="O8" s="87"/>
      <c r="P8" s="87"/>
    </row>
    <row r="9" spans="1:256" ht="15" customHeight="1" x14ac:dyDescent="0.15">
      <c r="A9" s="208">
        <f>Poule!AC17</f>
        <v>43092.493055555555</v>
      </c>
      <c r="B9" s="192"/>
      <c r="C9" s="90" t="str">
        <f>Poule!AF17</f>
        <v>Politie Eindhoven</v>
      </c>
      <c r="D9" s="92" t="str">
        <f>Poule!AL17</f>
        <v>--</v>
      </c>
      <c r="E9" s="114" t="str">
        <f>Poule!AM17</f>
        <v>Xxl boxxen</v>
      </c>
      <c r="F9" s="99">
        <f>Poule!AT17</f>
        <v>0</v>
      </c>
      <c r="G9" s="100" t="str">
        <f>Poule!AU17</f>
        <v>--</v>
      </c>
      <c r="H9" s="99">
        <f>Poule!AV17</f>
        <v>0</v>
      </c>
      <c r="I9" s="115"/>
      <c r="J9" s="103" t="str">
        <f>Poule!AX17</f>
        <v/>
      </c>
      <c r="K9" s="102"/>
      <c r="L9" s="103" t="str">
        <f>Poule!AZ17</f>
        <v/>
      </c>
      <c r="M9" s="98"/>
      <c r="N9" s="87"/>
      <c r="O9" s="87"/>
      <c r="P9" s="87"/>
    </row>
    <row r="10" spans="1:256" s="211" customFormat="1" ht="15" customHeight="1" x14ac:dyDescent="0.15">
      <c r="A10" s="209" t="s">
        <v>48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spans="1:256" ht="15" customHeight="1" x14ac:dyDescent="0.15">
      <c r="A11" s="252">
        <v>0.52083333333333337</v>
      </c>
      <c r="B11" s="253"/>
      <c r="C11" s="90" t="str">
        <f>Poule!AF19</f>
        <v>Wilhelmina 2</v>
      </c>
      <c r="D11" s="92" t="str">
        <f>Poule!AL19</f>
        <v>--</v>
      </c>
      <c r="E11" s="114" t="str">
        <f>Poule!AM19</f>
        <v>Wilhelmina 7</v>
      </c>
      <c r="F11" s="99">
        <f>Poule!AT19</f>
        <v>0</v>
      </c>
      <c r="G11" s="100" t="str">
        <f>Poule!AU19</f>
        <v>--</v>
      </c>
      <c r="H11" s="99">
        <f>Poule!AV19</f>
        <v>0</v>
      </c>
      <c r="I11" s="115"/>
      <c r="J11" s="103" t="str">
        <f>Poule!AX19</f>
        <v/>
      </c>
      <c r="K11" s="102"/>
      <c r="L11" s="103" t="str">
        <f>Poule!AZ19</f>
        <v/>
      </c>
      <c r="M11" s="98"/>
      <c r="N11" s="87"/>
      <c r="O11" s="87"/>
      <c r="P11" s="87"/>
    </row>
    <row r="12" spans="1:256" ht="15" customHeight="1" x14ac:dyDescent="0.15">
      <c r="A12" s="252">
        <v>0.53472222222222221</v>
      </c>
      <c r="B12" s="253"/>
      <c r="C12" s="90" t="str">
        <f>Poule!AF20</f>
        <v>Wilhelmina 5</v>
      </c>
      <c r="D12" s="92" t="str">
        <f>Poule!AL20</f>
        <v>--</v>
      </c>
      <c r="E12" s="114" t="str">
        <f>Poule!AM20</f>
        <v>Politie Eindhoven</v>
      </c>
      <c r="F12" s="99">
        <f>Poule!AT20</f>
        <v>0</v>
      </c>
      <c r="G12" s="100" t="str">
        <f>Poule!AU20</f>
        <v>--</v>
      </c>
      <c r="H12" s="99">
        <f>Poule!AV20</f>
        <v>0</v>
      </c>
      <c r="I12" s="115"/>
      <c r="J12" s="103" t="str">
        <f>Poule!AX20</f>
        <v/>
      </c>
      <c r="K12" s="102"/>
      <c r="L12" s="103" t="str">
        <f>Poule!AZ20</f>
        <v/>
      </c>
      <c r="M12" s="98"/>
      <c r="N12" s="87"/>
      <c r="O12" s="87"/>
      <c r="P12" s="87"/>
    </row>
    <row r="13" spans="1:256" ht="15" customHeight="1" x14ac:dyDescent="0.15">
      <c r="A13" s="252">
        <v>0.54861111111111105</v>
      </c>
      <c r="B13" s="253"/>
      <c r="C13" s="90" t="str">
        <f>Poule!AF21</f>
        <v>Xxl boxxen</v>
      </c>
      <c r="D13" s="92" t="str">
        <f>Poule!AL21</f>
        <v>--</v>
      </c>
      <c r="E13" s="114" t="str">
        <f>Poule!AM21</f>
        <v>Wilhelmina 2</v>
      </c>
      <c r="F13" s="99">
        <f>Poule!AT21</f>
        <v>0</v>
      </c>
      <c r="G13" s="100" t="str">
        <f>Poule!AU21</f>
        <v>--</v>
      </c>
      <c r="H13" s="99">
        <f>Poule!AV21</f>
        <v>0</v>
      </c>
      <c r="I13" s="115"/>
      <c r="J13" s="103" t="str">
        <f>Poule!AX21</f>
        <v/>
      </c>
      <c r="K13" s="102"/>
      <c r="L13" s="103" t="str">
        <f>Poule!AZ21</f>
        <v/>
      </c>
      <c r="M13" s="98"/>
      <c r="N13" s="87"/>
      <c r="O13" s="87"/>
      <c r="P13" s="87"/>
    </row>
    <row r="14" spans="1:256" ht="15" customHeight="1" x14ac:dyDescent="0.15">
      <c r="A14" s="252">
        <v>0.5625</v>
      </c>
      <c r="B14" s="253"/>
      <c r="C14" s="90" t="str">
        <f>Poule!AF22</f>
        <v>Wilhelmina 7</v>
      </c>
      <c r="D14" s="92" t="str">
        <f>Poule!AL22</f>
        <v>--</v>
      </c>
      <c r="E14" s="114" t="str">
        <f>Poule!AM22</f>
        <v>Politie Eindhoven</v>
      </c>
      <c r="F14" s="99">
        <f>Poule!AT22</f>
        <v>0</v>
      </c>
      <c r="G14" s="100" t="str">
        <f>Poule!AU22</f>
        <v>--</v>
      </c>
      <c r="H14" s="99">
        <f>Poule!AV22</f>
        <v>0</v>
      </c>
      <c r="I14" s="115"/>
      <c r="J14" s="103" t="str">
        <f>Poule!AX22</f>
        <v/>
      </c>
      <c r="K14" s="102"/>
      <c r="L14" s="103" t="str">
        <f>Poule!AZ22</f>
        <v/>
      </c>
      <c r="M14" s="98"/>
      <c r="N14" s="87"/>
      <c r="O14" s="87"/>
      <c r="P14" s="87"/>
    </row>
    <row r="15" spans="1:256" ht="15" customHeight="1" x14ac:dyDescent="0.15">
      <c r="A15" s="252">
        <v>0.57638888888888895</v>
      </c>
      <c r="B15" s="253"/>
      <c r="C15" s="90" t="str">
        <f>Poule!AF19</f>
        <v>Wilhelmina 2</v>
      </c>
      <c r="D15" s="92" t="str">
        <f>Poule!AL19</f>
        <v>--</v>
      </c>
      <c r="E15" s="114" t="str">
        <f>Poule!AM19</f>
        <v>Wilhelmina 7</v>
      </c>
      <c r="F15" s="99">
        <f>Poule!AT19</f>
        <v>0</v>
      </c>
      <c r="G15" s="100" t="str">
        <f>Poule!AU19</f>
        <v>--</v>
      </c>
      <c r="H15" s="99">
        <f>Poule!AV19</f>
        <v>0</v>
      </c>
      <c r="I15" s="115"/>
      <c r="J15" s="103" t="str">
        <f>Poule!AX19</f>
        <v/>
      </c>
      <c r="K15" s="102"/>
      <c r="L15" s="103" t="str">
        <f>Poule!AZ19</f>
        <v/>
      </c>
      <c r="M15" s="98"/>
      <c r="N15" s="87"/>
      <c r="O15" s="87"/>
      <c r="P15" s="87"/>
    </row>
    <row r="16" spans="1:256" ht="8.1" customHeight="1" x14ac:dyDescent="0.15">
      <c r="A16" s="87"/>
      <c r="B16" s="87"/>
      <c r="C16" s="91"/>
      <c r="D16" s="91"/>
      <c r="E16" s="91"/>
      <c r="F16" s="91"/>
      <c r="G16" s="91"/>
      <c r="H16" s="91"/>
      <c r="I16" s="87"/>
      <c r="J16" s="91"/>
      <c r="K16" s="87"/>
      <c r="L16" s="91"/>
      <c r="M16" s="87"/>
      <c r="N16" s="87"/>
      <c r="O16" s="87"/>
      <c r="P16" s="87"/>
    </row>
    <row r="17" spans="1:16" ht="8.1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</row>
    <row r="18" spans="1:16" ht="8.1" customHeight="1" x14ac:dyDescent="0.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87"/>
      <c r="N18" s="87"/>
      <c r="O18" s="87"/>
      <c r="P18" s="87"/>
    </row>
    <row r="19" spans="1:16" ht="12.75" customHeight="1" x14ac:dyDescent="0.15">
      <c r="A19" s="231" t="str">
        <f>Poule!O3</f>
        <v>Stand</v>
      </c>
      <c r="B19" s="243" t="str">
        <f>Poule!P5</f>
        <v>Groep 2</v>
      </c>
      <c r="C19" s="244"/>
      <c r="D19" s="244"/>
      <c r="E19" s="244"/>
      <c r="F19" s="234" t="str">
        <f>Poule!W5</f>
        <v>V</v>
      </c>
      <c r="G19" s="234" t="str">
        <f>Poule!X5</f>
        <v>T</v>
      </c>
      <c r="H19" s="234" t="str">
        <f>Poule!Y5</f>
        <v>P</v>
      </c>
      <c r="I19" s="231" t="str">
        <f>Poule!Z3</f>
        <v>Gewonnen</v>
      </c>
      <c r="J19" s="231" t="str">
        <f>Poule!AA3</f>
        <v>Gelijk</v>
      </c>
      <c r="K19" s="231" t="str">
        <f>Poule!AB3</f>
        <v>Verloren</v>
      </c>
      <c r="L19" s="231" t="str">
        <f>Poule!AC3</f>
        <v>Saldo</v>
      </c>
      <c r="M19" s="98"/>
      <c r="N19" s="87"/>
      <c r="O19" s="87"/>
      <c r="P19" s="87"/>
    </row>
    <row r="20" spans="1:16" ht="12.75" customHeight="1" x14ac:dyDescent="0.15">
      <c r="A20" s="214"/>
      <c r="B20" s="244"/>
      <c r="C20" s="244"/>
      <c r="D20" s="244"/>
      <c r="E20" s="244"/>
      <c r="F20" s="235"/>
      <c r="G20" s="235"/>
      <c r="H20" s="235"/>
      <c r="I20" s="236"/>
      <c r="J20" s="213"/>
      <c r="K20" s="213"/>
      <c r="L20" s="213"/>
      <c r="M20" s="87"/>
      <c r="N20" s="87"/>
      <c r="O20" s="87"/>
      <c r="P20" s="87"/>
    </row>
    <row r="21" spans="1:16" ht="36.75" customHeight="1" x14ac:dyDescent="0.15">
      <c r="A21" s="230"/>
      <c r="B21" s="244"/>
      <c r="C21" s="244"/>
      <c r="D21" s="244"/>
      <c r="E21" s="244"/>
      <c r="F21" s="235"/>
      <c r="G21" s="235"/>
      <c r="H21" s="235"/>
      <c r="I21" s="217"/>
      <c r="J21" s="232"/>
      <c r="K21" s="232"/>
      <c r="L21" s="232"/>
      <c r="M21" s="87"/>
      <c r="N21" s="87"/>
      <c r="O21" s="87"/>
      <c r="P21" s="87"/>
    </row>
    <row r="22" spans="1:16" ht="14.25" customHeight="1" x14ac:dyDescent="0.15">
      <c r="A22" s="105">
        <f ca="1">Poule!O6</f>
        <v>1</v>
      </c>
      <c r="B22" s="245" t="str">
        <f>Poule!P6</f>
        <v>Wilhelmina 2</v>
      </c>
      <c r="C22" s="246"/>
      <c r="D22" s="246"/>
      <c r="E22" s="246"/>
      <c r="F22" s="106">
        <f ca="1">Poule!W6</f>
        <v>0</v>
      </c>
      <c r="G22" s="106">
        <f ca="1">Poule!X6</f>
        <v>0</v>
      </c>
      <c r="H22" s="107">
        <f ca="1">Poule!Y6</f>
        <v>0</v>
      </c>
      <c r="I22" s="108">
        <f>Poule!Z6</f>
        <v>0</v>
      </c>
      <c r="J22" s="108">
        <f>Poule!AA6</f>
        <v>0</v>
      </c>
      <c r="K22" s="108">
        <f>Poule!AB6</f>
        <v>0</v>
      </c>
      <c r="L22" s="109">
        <f ca="1">Poule!AC6</f>
        <v>0</v>
      </c>
      <c r="M22" s="98"/>
      <c r="N22" s="87"/>
      <c r="O22" s="87"/>
      <c r="P22" s="87"/>
    </row>
    <row r="23" spans="1:16" ht="14.25" customHeight="1" x14ac:dyDescent="0.15">
      <c r="A23" s="105">
        <f ca="1">Poule!O7</f>
        <v>1</v>
      </c>
      <c r="B23" s="245" t="str">
        <f>Poule!P7</f>
        <v>Wilhelmina 5</v>
      </c>
      <c r="C23" s="246"/>
      <c r="D23" s="246"/>
      <c r="E23" s="246"/>
      <c r="F23" s="106">
        <f ca="1">Poule!W7</f>
        <v>0</v>
      </c>
      <c r="G23" s="106">
        <f ca="1">Poule!X7</f>
        <v>0</v>
      </c>
      <c r="H23" s="107">
        <f ca="1">Poule!Y7</f>
        <v>0</v>
      </c>
      <c r="I23" s="108">
        <f>Poule!Z7</f>
        <v>0</v>
      </c>
      <c r="J23" s="108">
        <f>Poule!AA7</f>
        <v>0</v>
      </c>
      <c r="K23" s="108">
        <f>Poule!AB7</f>
        <v>0</v>
      </c>
      <c r="L23" s="109">
        <f ca="1">Poule!AC7</f>
        <v>0</v>
      </c>
      <c r="M23" s="98"/>
      <c r="N23" s="87"/>
      <c r="O23" s="87"/>
      <c r="P23" s="87"/>
    </row>
    <row r="24" spans="1:16" ht="14.25" customHeight="1" x14ac:dyDescent="0.15">
      <c r="A24" s="105">
        <f ca="1">Poule!O8</f>
        <v>1</v>
      </c>
      <c r="B24" s="245" t="str">
        <f>Poule!P8</f>
        <v>Wilhelmina 7</v>
      </c>
      <c r="C24" s="246"/>
      <c r="D24" s="246"/>
      <c r="E24" s="246"/>
      <c r="F24" s="106">
        <f ca="1">Poule!W8</f>
        <v>0</v>
      </c>
      <c r="G24" s="106">
        <f ca="1">Poule!X8</f>
        <v>0</v>
      </c>
      <c r="H24" s="107">
        <f ca="1">Poule!Y8</f>
        <v>0</v>
      </c>
      <c r="I24" s="108">
        <f>Poule!Z8</f>
        <v>0</v>
      </c>
      <c r="J24" s="108">
        <f>Poule!AA8</f>
        <v>0</v>
      </c>
      <c r="K24" s="108">
        <f>Poule!AB8</f>
        <v>0</v>
      </c>
      <c r="L24" s="109">
        <f ca="1">Poule!AC8</f>
        <v>0</v>
      </c>
      <c r="M24" s="98"/>
      <c r="N24" s="87"/>
      <c r="O24" s="87"/>
      <c r="P24" s="87"/>
    </row>
    <row r="25" spans="1:16" ht="14.25" customHeight="1" x14ac:dyDescent="0.15">
      <c r="A25" s="105">
        <f ca="1">Poule!O9</f>
        <v>1</v>
      </c>
      <c r="B25" s="245" t="str">
        <f>Poule!P9</f>
        <v>Xxl boxxen</v>
      </c>
      <c r="C25" s="246"/>
      <c r="D25" s="246"/>
      <c r="E25" s="246"/>
      <c r="F25" s="106">
        <f ca="1">Poule!W9</f>
        <v>0</v>
      </c>
      <c r="G25" s="106">
        <f ca="1">Poule!X9</f>
        <v>0</v>
      </c>
      <c r="H25" s="107">
        <f ca="1">Poule!Y9</f>
        <v>0</v>
      </c>
      <c r="I25" s="108">
        <f>Poule!Z9</f>
        <v>0</v>
      </c>
      <c r="J25" s="108">
        <f>Poule!AA9</f>
        <v>0</v>
      </c>
      <c r="K25" s="108">
        <f>Poule!AB9</f>
        <v>0</v>
      </c>
      <c r="L25" s="109">
        <f ca="1">Poule!AC9</f>
        <v>0</v>
      </c>
      <c r="M25" s="98"/>
      <c r="N25" s="87"/>
      <c r="O25" s="87"/>
      <c r="P25" s="87"/>
    </row>
    <row r="26" spans="1:16" ht="14.25" customHeight="1" x14ac:dyDescent="0.15">
      <c r="A26" s="105">
        <f ca="1">Poule!O10</f>
        <v>1</v>
      </c>
      <c r="B26" s="245" t="str">
        <f>Poule!P10</f>
        <v>Politie Eindhoven</v>
      </c>
      <c r="C26" s="246"/>
      <c r="D26" s="246"/>
      <c r="E26" s="246"/>
      <c r="F26" s="106">
        <f ca="1">Poule!W10</f>
        <v>0</v>
      </c>
      <c r="G26" s="106">
        <f ca="1">Poule!X10</f>
        <v>0</v>
      </c>
      <c r="H26" s="107">
        <f ca="1">Poule!Y10</f>
        <v>0</v>
      </c>
      <c r="I26" s="108">
        <f>Poule!Z10</f>
        <v>0</v>
      </c>
      <c r="J26" s="108">
        <f>Poule!AA10</f>
        <v>0</v>
      </c>
      <c r="K26" s="108">
        <f>Poule!AB10</f>
        <v>0</v>
      </c>
      <c r="L26" s="109">
        <f ca="1">Poule!AC10</f>
        <v>0</v>
      </c>
      <c r="M26" s="98"/>
      <c r="N26" s="87"/>
      <c r="O26" s="87"/>
      <c r="P26" s="87"/>
    </row>
  </sheetData>
  <mergeCells count="31">
    <mergeCell ref="B26:E26"/>
    <mergeCell ref="A6:B6"/>
    <mergeCell ref="A14:B14"/>
    <mergeCell ref="C4:E4"/>
    <mergeCell ref="A13:B13"/>
    <mergeCell ref="A12:B12"/>
    <mergeCell ref="A11:B11"/>
    <mergeCell ref="B23:E23"/>
    <mergeCell ref="M1:N3"/>
    <mergeCell ref="F19:F21"/>
    <mergeCell ref="B19:E21"/>
    <mergeCell ref="A19:A21"/>
    <mergeCell ref="B25:E25"/>
    <mergeCell ref="A5:B5"/>
    <mergeCell ref="A9:B9"/>
    <mergeCell ref="A8:B8"/>
    <mergeCell ref="K19:K21"/>
    <mergeCell ref="L19:L21"/>
    <mergeCell ref="J4:L4"/>
    <mergeCell ref="F4:H4"/>
    <mergeCell ref="A1:L3"/>
    <mergeCell ref="A4:B4"/>
    <mergeCell ref="B24:E24"/>
    <mergeCell ref="B22:E22"/>
    <mergeCell ref="G19:G21"/>
    <mergeCell ref="H19:H21"/>
    <mergeCell ref="I19:I21"/>
    <mergeCell ref="J19:J21"/>
    <mergeCell ref="A7:B7"/>
    <mergeCell ref="A15:B15"/>
    <mergeCell ref="A10:XFD10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Poule</vt:lpstr>
      <vt:lpstr>Finale</vt:lpstr>
      <vt:lpstr>GROEP-1</vt:lpstr>
      <vt:lpstr>GROEP-2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</dc:creator>
  <dcterms:created xsi:type="dcterms:W3CDTF">2017-12-23T09:55:23Z</dcterms:created>
</cp:coreProperties>
</file>